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timelineCaches/timelineCache1.xml" ContentType="application/vnd.ms-excel.timelineCach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imelines/timeline1.xml" ContentType="application/vnd.ms-excel.timelin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slicers/slicer1.xml" ContentType="application/vnd.ms-excel.slicer+xml"/>
  <Override PartName="/xl/timelines/timeline2.xml" ContentType="application/vnd.ms-excel.timelin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pivotTables/pivotTable4.xml" ContentType="application/vnd.openxmlformats-officedocument.spreadsheetml.pivotTab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drawings/drawing4.xml" ContentType="application/vnd.openxmlformats-officedocument.drawing+xml"/>
  <Override PartName="/xl/slicers/slicer2.xml" ContentType="application/vnd.ms-excel.slicer+xml"/>
  <Override PartName="/xl/timelines/timeline3.xml" ContentType="application/vnd.ms-excel.timelin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pivotTables/pivotTable8.xml" ContentType="application/vnd.openxmlformats-officedocument.spreadsheetml.pivotTable+xml"/>
  <Override PartName="/xl/pivotTables/pivotTable9.xml" ContentType="application/vnd.openxmlformats-officedocument.spreadsheetml.pivotTable+xml"/>
  <Override PartName="/xl/drawings/drawing5.xml" ContentType="application/vnd.openxmlformats-officedocument.drawing+xml"/>
  <Override PartName="/xl/slicers/slicer3.xml" ContentType="application/vnd.ms-excel.slicer+xml"/>
  <Override PartName="/xl/timelines/timeline4.xml" ContentType="application/vnd.ms-excel.timelin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pivotTables/pivotTable10.xml" ContentType="application/vnd.openxmlformats-officedocument.spreadsheetml.pivotTable+xml"/>
  <Override PartName="/xl/pivotTables/pivotTable11.xml" ContentType="application/vnd.openxmlformats-officedocument.spreadsheetml.pivotTable+xml"/>
  <Override PartName="/xl/drawings/drawing6.xml" ContentType="application/vnd.openxmlformats-officedocument.drawing+xml"/>
  <Override PartName="/xl/slicers/slicer4.xml" ContentType="application/vnd.ms-excel.slicer+xml"/>
  <Override PartName="/xl/timelines/timeline5.xml" ContentType="application/vnd.ms-excel.timelin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hidePivotFieldList="1"/>
  <mc:AlternateContent xmlns:mc="http://schemas.openxmlformats.org/markup-compatibility/2006">
    <mc:Choice Requires="x15">
      <x15ac:absPath xmlns:x15ac="http://schemas.microsoft.com/office/spreadsheetml/2010/11/ac" url="F:\CURSOS AREAHP\Curso Excel\Versão WEB\"/>
    </mc:Choice>
  </mc:AlternateContent>
  <xr:revisionPtr revIDLastSave="0" documentId="13_ncr:1_{060EB6AA-408D-4322-8498-67D189B10400}" xr6:coauthVersionLast="46" xr6:coauthVersionMax="46" xr10:uidLastSave="{00000000-0000-0000-0000-000000000000}"/>
  <bookViews>
    <workbookView xWindow="-120" yWindow="-120" windowWidth="19800" windowHeight="11760" tabRatio="774" xr2:uid="{1F2FF6B7-53E3-4B10-82CA-FAF91200253A}"/>
  </bookViews>
  <sheets>
    <sheet name="Home" sheetId="14" r:id="rId1"/>
    <sheet name="Web" sheetId="24" r:id="rId2"/>
    <sheet name="Local + web" sheetId="27" r:id="rId3"/>
    <sheet name="dados" sheetId="4" r:id="rId4"/>
    <sheet name="Saldo" sheetId="19" r:id="rId5"/>
    <sheet name="Geral" sheetId="18" r:id="rId6"/>
    <sheet name="Receitas" sheetId="20" r:id="rId7"/>
    <sheet name="Despesas" sheetId="17" r:id="rId8"/>
    <sheet name="Mensal" sheetId="22" r:id="rId9"/>
    <sheet name="Dados - aleatórios" sheetId="3" r:id="rId10"/>
    <sheet name="Listas" sheetId="2" r:id="rId11"/>
  </sheets>
  <definedNames>
    <definedName name="CCCF" localSheetId="8">tbTipoDespRec[Tipo]</definedName>
    <definedName name="CCCF" localSheetId="6">tbTipoDespRec[Tipo]</definedName>
    <definedName name="CCCF">tbTipoDespRec[Tipo]</definedName>
    <definedName name="ccfff" localSheetId="8">tbCategorias[Categorias]</definedName>
    <definedName name="ccfff" localSheetId="6">tbCategorias[Categorias]</definedName>
    <definedName name="ccfff" localSheetId="4">tbCategorias[Categorias]</definedName>
    <definedName name="ccfff">tbCategorias[Categorias]</definedName>
    <definedName name="CVDV">tbCarteira[[Carteiras ]]</definedName>
    <definedName name="DadosExternos_1" localSheetId="2" hidden="1">'Local + web'!$A$1:$G$555</definedName>
    <definedName name="DadosExternos_1" localSheetId="1" hidden="1">Web!$A$1:$G$18</definedName>
    <definedName name="fdsfsdsfd" localSheetId="8">tbTipoDespRec[Tipo]</definedName>
    <definedName name="fdsfsdsfd" localSheetId="6">tbTipoDespRec[Tipo]</definedName>
    <definedName name="fdsfsdsfd" localSheetId="4">tbTipoDespRec[Tipo]</definedName>
    <definedName name="fdsfsdsfd">tbTipoDespRec[Tipo]</definedName>
    <definedName name="FSF">tbTipoDespRec[Tipo]</definedName>
    <definedName name="lstCarteiras" localSheetId="7">tbCarteira[[Carteiras ]]</definedName>
    <definedName name="lstCarteiras" localSheetId="5">tbCarteira[[Carteiras ]]</definedName>
    <definedName name="lstCarteiras" localSheetId="8">tbCarteira[[Carteiras ]]</definedName>
    <definedName name="lstCarteiras" localSheetId="6">tbCarteira[[Carteiras ]]</definedName>
    <definedName name="lstCarteiras" localSheetId="4">tbCarteira[[Carteiras ]]</definedName>
    <definedName name="lstCarteiras">tbCarteira[[Carteiras ]]</definedName>
    <definedName name="lstCategorias" localSheetId="7">tbCategorias[Categorias]</definedName>
    <definedName name="lstCategorias" localSheetId="5">tbCategorias[Categorias]</definedName>
    <definedName name="lstCategorias" localSheetId="8">tbCategorias[Categorias]</definedName>
    <definedName name="lstCategorias" localSheetId="6">tbCategorias[Categorias]</definedName>
    <definedName name="lstCategorias" localSheetId="4">tbCategorias[Categorias]</definedName>
    <definedName name="lstCategorias">tbCategorias[Categorias]</definedName>
    <definedName name="lstTipo" localSheetId="7">tbTipoDespRec[Tipo]</definedName>
    <definedName name="lstTipo" localSheetId="5">tbTipoDespRec[Tipo]</definedName>
    <definedName name="lstTipo" localSheetId="8">tbTipoDespRec[Tipo]</definedName>
    <definedName name="lstTipo" localSheetId="6">tbTipoDespRec[Tipo]</definedName>
    <definedName name="lstTipo" localSheetId="4">tbTipoDespRec[Tipo]</definedName>
    <definedName name="lstTipo">tbTipoDespRec[Tipo]</definedName>
    <definedName name="NativeTimeline_Data4">#N/A</definedName>
    <definedName name="SegmentaçãodeDados_Carteira">#N/A</definedName>
    <definedName name="SegmentaçãodeDados_Carteira1">#N/A</definedName>
    <definedName name="SegmentaçãodeDados_Categoria">#N/A</definedName>
    <definedName name="SegmentaçãodeDados_Categoria1">#N/A</definedName>
    <definedName name="x">tbCarteira[[Carteiras ]]</definedName>
    <definedName name="xs">tbCategorias[Categorias]</definedName>
    <definedName name="xsx">tbTipoDespRec[Tipo]</definedName>
    <definedName name="XXX" localSheetId="8">tbCarteira[[Carteiras ]]</definedName>
    <definedName name="XXX" localSheetId="6">tbCarteira[[Carteiras ]]</definedName>
    <definedName name="XXX">tbCarteira[[Carteiras ]]</definedName>
    <definedName name="xxxxxxx" localSheetId="8">tbCarteira[[Carteiras ]]</definedName>
    <definedName name="xxxxxxx" localSheetId="6">tbCarteira[[Carteiras ]]</definedName>
    <definedName name="xxxxxxx" localSheetId="4">tbCarteira[[Carteiras ]]</definedName>
    <definedName name="xxxxxxx">tbCarteira[[Carteiras ]]</definedName>
    <definedName name="YYY" localSheetId="8">tbCategorias[Categorias]</definedName>
    <definedName name="YYY" localSheetId="6">tbCategorias[Categorias]</definedName>
    <definedName name="YYY">tbCategorias[Categorias]</definedName>
  </definedNames>
  <calcPr calcId="191029"/>
  <pivotCaches>
    <pivotCache cacheId="2" r:id="rId12"/>
  </pivotCaches>
  <extLst>
    <ext xmlns:x14="http://schemas.microsoft.com/office/spreadsheetml/2009/9/main" uri="{BBE1A952-AA13-448e-AADC-164F8A28A991}">
      <x14:slicerCaches>
        <x14:slicerCache r:id="rId13"/>
        <x14:slicerCache r:id="rId14"/>
        <x14:slicerCache r:id="rId15"/>
        <x14:slicerCache r:id="rId16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D0CA8CA8-9F24-4464-BF8E-62219DCF47F9}">
      <x15:timelineCacheRefs>
        <x15:timelineCacheRef r:id="rId17"/>
      </x15:timelineCacheRef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38" i="4" l="1"/>
  <c r="G537" i="4" l="1"/>
  <c r="G23" i="4"/>
  <c r="R15" i="19"/>
  <c r="E21" i="14"/>
  <c r="S5" i="19"/>
  <c r="H21" i="14"/>
  <c r="B21" i="14" l="1"/>
  <c r="Q7" i="19"/>
  <c r="E16" i="14" s="1"/>
  <c r="G536" i="4"/>
  <c r="G502" i="4"/>
  <c r="G503" i="4"/>
  <c r="G504" i="4"/>
  <c r="G505" i="4"/>
  <c r="G506" i="4"/>
  <c r="G507" i="4"/>
  <c r="G508" i="4"/>
  <c r="G509" i="4"/>
  <c r="G510" i="4"/>
  <c r="G511" i="4"/>
  <c r="G512" i="4"/>
  <c r="G513" i="4"/>
  <c r="G514" i="4"/>
  <c r="G515" i="4"/>
  <c r="G516" i="4"/>
  <c r="G517" i="4"/>
  <c r="G518" i="4"/>
  <c r="G519" i="4"/>
  <c r="G520" i="4"/>
  <c r="G521" i="4"/>
  <c r="G522" i="4"/>
  <c r="G523" i="4"/>
  <c r="G524" i="4"/>
  <c r="G525" i="4"/>
  <c r="G526" i="4"/>
  <c r="G527" i="4"/>
  <c r="G528" i="4"/>
  <c r="G529" i="4"/>
  <c r="G530" i="4"/>
  <c r="G531" i="4"/>
  <c r="G532" i="4"/>
  <c r="G533" i="4"/>
  <c r="G534" i="4"/>
  <c r="G535" i="4"/>
  <c r="G501" i="4"/>
  <c r="C369" i="3"/>
  <c r="D369" i="3"/>
  <c r="E369" i="3"/>
  <c r="C370" i="3"/>
  <c r="D370" i="3"/>
  <c r="E370" i="3"/>
  <c r="C371" i="3"/>
  <c r="D371" i="3"/>
  <c r="E371" i="3"/>
  <c r="C372" i="3"/>
  <c r="D372" i="3"/>
  <c r="E372" i="3"/>
  <c r="C373" i="3"/>
  <c r="D373" i="3"/>
  <c r="E373" i="3"/>
  <c r="C355" i="3"/>
  <c r="D355" i="3"/>
  <c r="E355" i="3"/>
  <c r="C356" i="3"/>
  <c r="D356" i="3"/>
  <c r="E356" i="3"/>
  <c r="C357" i="3"/>
  <c r="D357" i="3"/>
  <c r="E357" i="3"/>
  <c r="C358" i="3"/>
  <c r="D358" i="3"/>
  <c r="E358" i="3"/>
  <c r="C359" i="3"/>
  <c r="D359" i="3"/>
  <c r="E359" i="3"/>
  <c r="C360" i="3"/>
  <c r="D360" i="3"/>
  <c r="E360" i="3"/>
  <c r="C361" i="3"/>
  <c r="D361" i="3"/>
  <c r="E361" i="3"/>
  <c r="C362" i="3"/>
  <c r="D362" i="3"/>
  <c r="E362" i="3"/>
  <c r="C363" i="3"/>
  <c r="D363" i="3"/>
  <c r="E363" i="3"/>
  <c r="C364" i="3"/>
  <c r="D364" i="3"/>
  <c r="E364" i="3"/>
  <c r="C365" i="3"/>
  <c r="D365" i="3"/>
  <c r="E365" i="3"/>
  <c r="C366" i="3"/>
  <c r="D366" i="3"/>
  <c r="E366" i="3"/>
  <c r="C367" i="3"/>
  <c r="D367" i="3"/>
  <c r="E367" i="3"/>
  <c r="C368" i="3"/>
  <c r="D368" i="3"/>
  <c r="E368" i="3"/>
  <c r="C340" i="3"/>
  <c r="D340" i="3"/>
  <c r="E340" i="3"/>
  <c r="C341" i="3"/>
  <c r="D341" i="3"/>
  <c r="E341" i="3"/>
  <c r="C342" i="3"/>
  <c r="D342" i="3"/>
  <c r="E342" i="3"/>
  <c r="C343" i="3"/>
  <c r="D343" i="3"/>
  <c r="E343" i="3"/>
  <c r="C344" i="3"/>
  <c r="D344" i="3"/>
  <c r="E344" i="3"/>
  <c r="C345" i="3"/>
  <c r="D345" i="3"/>
  <c r="E345" i="3"/>
  <c r="C346" i="3"/>
  <c r="D346" i="3"/>
  <c r="E346" i="3"/>
  <c r="C347" i="3"/>
  <c r="D347" i="3"/>
  <c r="E347" i="3"/>
  <c r="C348" i="3"/>
  <c r="D348" i="3"/>
  <c r="E348" i="3"/>
  <c r="C349" i="3"/>
  <c r="D349" i="3"/>
  <c r="E349" i="3"/>
  <c r="C350" i="3"/>
  <c r="D350" i="3"/>
  <c r="E350" i="3"/>
  <c r="C351" i="3"/>
  <c r="D351" i="3"/>
  <c r="E351" i="3"/>
  <c r="C352" i="3"/>
  <c r="D352" i="3"/>
  <c r="E352" i="3"/>
  <c r="C353" i="3"/>
  <c r="D353" i="3"/>
  <c r="E353" i="3"/>
  <c r="C354" i="3"/>
  <c r="D354" i="3"/>
  <c r="E354" i="3"/>
  <c r="D334" i="3"/>
  <c r="D335" i="3"/>
  <c r="D336" i="3"/>
  <c r="D337" i="3"/>
  <c r="D338" i="3"/>
  <c r="D339" i="3"/>
  <c r="C339" i="3"/>
  <c r="C338" i="3"/>
  <c r="E338" i="3"/>
  <c r="E339" i="3"/>
  <c r="C9" i="3" l="1"/>
  <c r="C307" i="3"/>
  <c r="G500" i="4"/>
  <c r="G337" i="3"/>
  <c r="G336" i="3"/>
  <c r="G335" i="3"/>
  <c r="G334" i="3"/>
  <c r="G333" i="3"/>
  <c r="G332" i="3"/>
  <c r="G331" i="3"/>
  <c r="G330" i="3"/>
  <c r="G329" i="3"/>
  <c r="G328" i="3"/>
  <c r="G327" i="3"/>
  <c r="G326" i="3"/>
  <c r="G325" i="3"/>
  <c r="G324" i="3"/>
  <c r="G323" i="3"/>
  <c r="G322" i="3"/>
  <c r="G321" i="3"/>
  <c r="G320" i="3"/>
  <c r="G319" i="3"/>
  <c r="G318" i="3"/>
  <c r="G317" i="3"/>
  <c r="G316" i="3"/>
  <c r="G315" i="3"/>
  <c r="G314" i="3"/>
  <c r="G313" i="3"/>
  <c r="G312" i="3"/>
  <c r="G311" i="3"/>
  <c r="G310" i="3"/>
  <c r="G309" i="3"/>
  <c r="G308" i="3"/>
  <c r="G307" i="3"/>
  <c r="G306" i="3"/>
  <c r="G305" i="3"/>
  <c r="G304" i="3"/>
  <c r="G303" i="3"/>
  <c r="G302" i="3"/>
  <c r="G301" i="3"/>
  <c r="G300" i="3"/>
  <c r="G299" i="3"/>
  <c r="G298" i="3"/>
  <c r="G297" i="3"/>
  <c r="G296" i="3"/>
  <c r="G295" i="3"/>
  <c r="G294" i="3"/>
  <c r="G293" i="3"/>
  <c r="G292" i="3"/>
  <c r="G291" i="3"/>
  <c r="G290" i="3"/>
  <c r="G289" i="3"/>
  <c r="G288" i="3"/>
  <c r="G287" i="3"/>
  <c r="G286" i="3"/>
  <c r="G285" i="3"/>
  <c r="G284" i="3"/>
  <c r="G283" i="3"/>
  <c r="G282" i="3"/>
  <c r="G281" i="3"/>
  <c r="G280" i="3"/>
  <c r="G279" i="3"/>
  <c r="G278" i="3"/>
  <c r="G277" i="3"/>
  <c r="G276" i="3"/>
  <c r="G275" i="3"/>
  <c r="G274" i="3"/>
  <c r="G273" i="3"/>
  <c r="G272" i="3"/>
  <c r="G271" i="3"/>
  <c r="G270" i="3"/>
  <c r="G269" i="3"/>
  <c r="G268" i="3"/>
  <c r="G267" i="3"/>
  <c r="G266" i="3"/>
  <c r="G265" i="3"/>
  <c r="G264" i="3"/>
  <c r="G263" i="3"/>
  <c r="G262" i="3"/>
  <c r="G261" i="3"/>
  <c r="G260" i="3"/>
  <c r="G259" i="3"/>
  <c r="G258" i="3"/>
  <c r="G257" i="3"/>
  <c r="G256" i="3"/>
  <c r="G255" i="3"/>
  <c r="G254" i="3"/>
  <c r="G253" i="3"/>
  <c r="G252" i="3"/>
  <c r="G251" i="3"/>
  <c r="G250" i="3"/>
  <c r="G249" i="3"/>
  <c r="G248" i="3"/>
  <c r="G247" i="3"/>
  <c r="G246" i="3"/>
  <c r="G245" i="3"/>
  <c r="G244" i="3"/>
  <c r="G243" i="3"/>
  <c r="G242" i="3"/>
  <c r="G241" i="3"/>
  <c r="G240" i="3"/>
  <c r="G239" i="3"/>
  <c r="G238" i="3"/>
  <c r="G237" i="3"/>
  <c r="G236" i="3"/>
  <c r="G235" i="3"/>
  <c r="G234" i="3"/>
  <c r="G233" i="3"/>
  <c r="G232" i="3"/>
  <c r="G231" i="3"/>
  <c r="G230" i="3"/>
  <c r="G229" i="3"/>
  <c r="G228" i="3"/>
  <c r="G227" i="3"/>
  <c r="G226" i="3"/>
  <c r="G225" i="3"/>
  <c r="G224" i="3"/>
  <c r="G223" i="3"/>
  <c r="G222" i="3"/>
  <c r="G221" i="3"/>
  <c r="G220" i="3"/>
  <c r="G219" i="3"/>
  <c r="G218" i="3"/>
  <c r="G217" i="3"/>
  <c r="G216" i="3"/>
  <c r="G215" i="3"/>
  <c r="G214" i="3"/>
  <c r="G213" i="3"/>
  <c r="G212" i="3"/>
  <c r="G211" i="3"/>
  <c r="G210" i="3"/>
  <c r="G209" i="3"/>
  <c r="G208" i="3"/>
  <c r="G207" i="3"/>
  <c r="G206" i="3"/>
  <c r="G205" i="3"/>
  <c r="G204" i="3"/>
  <c r="G203" i="3"/>
  <c r="G202" i="3"/>
  <c r="G201" i="3"/>
  <c r="G200" i="3"/>
  <c r="G199" i="3"/>
  <c r="G198" i="3"/>
  <c r="G197" i="3"/>
  <c r="G196" i="3"/>
  <c r="G195" i="3"/>
  <c r="G194" i="3"/>
  <c r="G193" i="3"/>
  <c r="G192" i="3"/>
  <c r="G191" i="3"/>
  <c r="G190" i="3"/>
  <c r="G189" i="3"/>
  <c r="G188" i="3"/>
  <c r="G187" i="3"/>
  <c r="G186" i="3"/>
  <c r="G185" i="3"/>
  <c r="G184" i="3"/>
  <c r="G183" i="3"/>
  <c r="G182" i="3"/>
  <c r="G181" i="3"/>
  <c r="G180" i="3"/>
  <c r="G179" i="3"/>
  <c r="G178" i="3"/>
  <c r="G177" i="3"/>
  <c r="G176" i="3"/>
  <c r="G175" i="3"/>
  <c r="G174" i="3"/>
  <c r="G173" i="3"/>
  <c r="G172" i="3"/>
  <c r="G171" i="3"/>
  <c r="G170" i="3"/>
  <c r="G169" i="3"/>
  <c r="G168" i="3"/>
  <c r="G167" i="3"/>
  <c r="G166" i="3"/>
  <c r="G165" i="3"/>
  <c r="G164" i="3"/>
  <c r="G163" i="3"/>
  <c r="G162" i="3"/>
  <c r="G161" i="3"/>
  <c r="G160" i="3"/>
  <c r="G159" i="3"/>
  <c r="G158" i="3"/>
  <c r="G157" i="3"/>
  <c r="G156" i="3"/>
  <c r="G155" i="3"/>
  <c r="G154" i="3"/>
  <c r="G153" i="3"/>
  <c r="G152" i="3"/>
  <c r="G151" i="3"/>
  <c r="G150" i="3"/>
  <c r="G149" i="3"/>
  <c r="G148" i="3"/>
  <c r="G147" i="3"/>
  <c r="G146" i="3"/>
  <c r="G145" i="3"/>
  <c r="G144" i="3"/>
  <c r="G143" i="3"/>
  <c r="G142" i="3"/>
  <c r="G141" i="3"/>
  <c r="G140" i="3"/>
  <c r="G139" i="3"/>
  <c r="G138" i="3"/>
  <c r="G137" i="3"/>
  <c r="G136" i="3"/>
  <c r="G135" i="3"/>
  <c r="G134" i="3"/>
  <c r="G133" i="3"/>
  <c r="G132" i="3"/>
  <c r="G131" i="3"/>
  <c r="G130" i="3"/>
  <c r="G129" i="3"/>
  <c r="G128" i="3"/>
  <c r="G127" i="3"/>
  <c r="G126" i="3"/>
  <c r="G125" i="3"/>
  <c r="G124" i="3"/>
  <c r="G123" i="3"/>
  <c r="G122" i="3"/>
  <c r="G121" i="3"/>
  <c r="G120" i="3"/>
  <c r="G119" i="3"/>
  <c r="G118" i="3"/>
  <c r="G117" i="3"/>
  <c r="G116" i="3"/>
  <c r="G115" i="3"/>
  <c r="G114" i="3"/>
  <c r="G113" i="3"/>
  <c r="G112" i="3"/>
  <c r="G111" i="3"/>
  <c r="G110" i="3"/>
  <c r="G109" i="3"/>
  <c r="G108" i="3"/>
  <c r="G107" i="3"/>
  <c r="G106" i="3"/>
  <c r="G105" i="3"/>
  <c r="G104" i="3"/>
  <c r="G103" i="3"/>
  <c r="G102" i="3"/>
  <c r="G101" i="3"/>
  <c r="G100" i="3"/>
  <c r="G99" i="3"/>
  <c r="G98" i="3"/>
  <c r="G97" i="3"/>
  <c r="G96" i="3"/>
  <c r="G95" i="3"/>
  <c r="G94" i="3"/>
  <c r="G93" i="3"/>
  <c r="G92" i="3"/>
  <c r="G91" i="3"/>
  <c r="G90" i="3"/>
  <c r="G89" i="3"/>
  <c r="G88" i="3"/>
  <c r="G87" i="3"/>
  <c r="G86" i="3"/>
  <c r="G85" i="3"/>
  <c r="G84" i="3"/>
  <c r="G83" i="3"/>
  <c r="G82" i="3"/>
  <c r="G81" i="3"/>
  <c r="G80" i="3"/>
  <c r="G79" i="3"/>
  <c r="G78" i="3"/>
  <c r="G77" i="3"/>
  <c r="G76" i="3"/>
  <c r="G75" i="3"/>
  <c r="G74" i="3"/>
  <c r="G73" i="3"/>
  <c r="G72" i="3"/>
  <c r="G71" i="3"/>
  <c r="G70" i="3"/>
  <c r="G69" i="3"/>
  <c r="G68" i="3"/>
  <c r="G67" i="3"/>
  <c r="G66" i="3"/>
  <c r="G65" i="3"/>
  <c r="G64" i="3"/>
  <c r="G63" i="3"/>
  <c r="G62" i="3"/>
  <c r="G61" i="3"/>
  <c r="G60" i="3"/>
  <c r="G59" i="3"/>
  <c r="G58" i="3"/>
  <c r="G57" i="3"/>
  <c r="G56" i="3"/>
  <c r="G55" i="3"/>
  <c r="G54" i="3"/>
  <c r="G53" i="3"/>
  <c r="G52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G3" i="3"/>
  <c r="G2" i="3"/>
  <c r="G3" i="4"/>
  <c r="G4" i="4"/>
  <c r="G5" i="4"/>
  <c r="G6" i="4"/>
  <c r="G7" i="4"/>
  <c r="G8" i="4"/>
  <c r="G9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76" i="4"/>
  <c r="G77" i="4"/>
  <c r="G78" i="4"/>
  <c r="G79" i="4"/>
  <c r="G80" i="4"/>
  <c r="G81" i="4"/>
  <c r="G82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G202" i="4"/>
  <c r="G203" i="4"/>
  <c r="G204" i="4"/>
  <c r="G205" i="4"/>
  <c r="G206" i="4"/>
  <c r="G207" i="4"/>
  <c r="G208" i="4"/>
  <c r="G209" i="4"/>
  <c r="G210" i="4"/>
  <c r="G211" i="4"/>
  <c r="G212" i="4"/>
  <c r="G213" i="4"/>
  <c r="G214" i="4"/>
  <c r="G215" i="4"/>
  <c r="G216" i="4"/>
  <c r="G217" i="4"/>
  <c r="G218" i="4"/>
  <c r="G219" i="4"/>
  <c r="G220" i="4"/>
  <c r="G221" i="4"/>
  <c r="G222" i="4"/>
  <c r="G223" i="4"/>
  <c r="G224" i="4"/>
  <c r="G225" i="4"/>
  <c r="G226" i="4"/>
  <c r="G227" i="4"/>
  <c r="G228" i="4"/>
  <c r="G229" i="4"/>
  <c r="G230" i="4"/>
  <c r="G231" i="4"/>
  <c r="G232" i="4"/>
  <c r="G233" i="4"/>
  <c r="G234" i="4"/>
  <c r="G235" i="4"/>
  <c r="G236" i="4"/>
  <c r="G237" i="4"/>
  <c r="G238" i="4"/>
  <c r="G239" i="4"/>
  <c r="G240" i="4"/>
  <c r="G241" i="4"/>
  <c r="G242" i="4"/>
  <c r="G243" i="4"/>
  <c r="G244" i="4"/>
  <c r="G245" i="4"/>
  <c r="G246" i="4"/>
  <c r="G247" i="4"/>
  <c r="G248" i="4"/>
  <c r="G249" i="4"/>
  <c r="G250" i="4"/>
  <c r="G251" i="4"/>
  <c r="G252" i="4"/>
  <c r="G253" i="4"/>
  <c r="G254" i="4"/>
  <c r="G255" i="4"/>
  <c r="G256" i="4"/>
  <c r="G257" i="4"/>
  <c r="G258" i="4"/>
  <c r="G259" i="4"/>
  <c r="G260" i="4"/>
  <c r="G261" i="4"/>
  <c r="G262" i="4"/>
  <c r="G263" i="4"/>
  <c r="G264" i="4"/>
  <c r="G265" i="4"/>
  <c r="G266" i="4"/>
  <c r="G267" i="4"/>
  <c r="G268" i="4"/>
  <c r="G269" i="4"/>
  <c r="G270" i="4"/>
  <c r="G271" i="4"/>
  <c r="G272" i="4"/>
  <c r="G273" i="4"/>
  <c r="G274" i="4"/>
  <c r="G275" i="4"/>
  <c r="G276" i="4"/>
  <c r="G277" i="4"/>
  <c r="G278" i="4"/>
  <c r="G279" i="4"/>
  <c r="G280" i="4"/>
  <c r="G281" i="4"/>
  <c r="G282" i="4"/>
  <c r="G283" i="4"/>
  <c r="G284" i="4"/>
  <c r="G285" i="4"/>
  <c r="G286" i="4"/>
  <c r="G287" i="4"/>
  <c r="G288" i="4"/>
  <c r="G289" i="4"/>
  <c r="G290" i="4"/>
  <c r="G291" i="4"/>
  <c r="G292" i="4"/>
  <c r="G293" i="4"/>
  <c r="G294" i="4"/>
  <c r="G295" i="4"/>
  <c r="G296" i="4"/>
  <c r="G297" i="4"/>
  <c r="G298" i="4"/>
  <c r="G299" i="4"/>
  <c r="G300" i="4"/>
  <c r="G301" i="4"/>
  <c r="G302" i="4"/>
  <c r="G303" i="4"/>
  <c r="G304" i="4"/>
  <c r="G305" i="4"/>
  <c r="G306" i="4"/>
  <c r="G307" i="4"/>
  <c r="G308" i="4"/>
  <c r="G309" i="4"/>
  <c r="G310" i="4"/>
  <c r="G311" i="4"/>
  <c r="G312" i="4"/>
  <c r="G313" i="4"/>
  <c r="G314" i="4"/>
  <c r="G315" i="4"/>
  <c r="G316" i="4"/>
  <c r="G317" i="4"/>
  <c r="G318" i="4"/>
  <c r="G319" i="4"/>
  <c r="G320" i="4"/>
  <c r="G321" i="4"/>
  <c r="G322" i="4"/>
  <c r="G323" i="4"/>
  <c r="G324" i="4"/>
  <c r="G325" i="4"/>
  <c r="G326" i="4"/>
  <c r="G327" i="4"/>
  <c r="G328" i="4"/>
  <c r="G329" i="4"/>
  <c r="G330" i="4"/>
  <c r="G331" i="4"/>
  <c r="G332" i="4"/>
  <c r="G333" i="4"/>
  <c r="G334" i="4"/>
  <c r="G335" i="4"/>
  <c r="G336" i="4"/>
  <c r="G337" i="4"/>
  <c r="G338" i="4"/>
  <c r="G339" i="4"/>
  <c r="G340" i="4"/>
  <c r="G341" i="4"/>
  <c r="G342" i="4"/>
  <c r="G343" i="4"/>
  <c r="G344" i="4"/>
  <c r="G2" i="4"/>
  <c r="F3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245" i="3"/>
  <c r="F246" i="3"/>
  <c r="F247" i="3"/>
  <c r="F248" i="3"/>
  <c r="F249" i="3"/>
  <c r="F250" i="3"/>
  <c r="F251" i="3"/>
  <c r="F252" i="3"/>
  <c r="F253" i="3"/>
  <c r="F254" i="3"/>
  <c r="F255" i="3"/>
  <c r="F256" i="3"/>
  <c r="F257" i="3"/>
  <c r="F258" i="3"/>
  <c r="F259" i="3"/>
  <c r="F260" i="3"/>
  <c r="F261" i="3"/>
  <c r="F262" i="3"/>
  <c r="F263" i="3"/>
  <c r="F264" i="3"/>
  <c r="F265" i="3"/>
  <c r="F266" i="3"/>
  <c r="F267" i="3"/>
  <c r="F268" i="3"/>
  <c r="F269" i="3"/>
  <c r="F270" i="3"/>
  <c r="F271" i="3"/>
  <c r="F272" i="3"/>
  <c r="F273" i="3"/>
  <c r="F274" i="3"/>
  <c r="F275" i="3"/>
  <c r="F276" i="3"/>
  <c r="F277" i="3"/>
  <c r="F278" i="3"/>
  <c r="F279" i="3"/>
  <c r="F280" i="3"/>
  <c r="F281" i="3"/>
  <c r="F282" i="3"/>
  <c r="F283" i="3"/>
  <c r="F284" i="3"/>
  <c r="F285" i="3"/>
  <c r="F286" i="3"/>
  <c r="F287" i="3"/>
  <c r="F288" i="3"/>
  <c r="F289" i="3"/>
  <c r="F290" i="3"/>
  <c r="F291" i="3"/>
  <c r="F292" i="3"/>
  <c r="F293" i="3"/>
  <c r="F294" i="3"/>
  <c r="F295" i="3"/>
  <c r="F296" i="3"/>
  <c r="F297" i="3"/>
  <c r="F298" i="3"/>
  <c r="F299" i="3"/>
  <c r="F300" i="3"/>
  <c r="F301" i="3"/>
  <c r="F302" i="3"/>
  <c r="F303" i="3"/>
  <c r="F304" i="3"/>
  <c r="F305" i="3"/>
  <c r="F306" i="3"/>
  <c r="F307" i="3"/>
  <c r="F308" i="3"/>
  <c r="F309" i="3"/>
  <c r="F310" i="3"/>
  <c r="F311" i="3"/>
  <c r="F312" i="3"/>
  <c r="F313" i="3"/>
  <c r="F314" i="3"/>
  <c r="F315" i="3"/>
  <c r="F316" i="3"/>
  <c r="F317" i="3"/>
  <c r="F318" i="3"/>
  <c r="F319" i="3"/>
  <c r="F320" i="3"/>
  <c r="F321" i="3"/>
  <c r="F322" i="3"/>
  <c r="F323" i="3"/>
  <c r="F324" i="3"/>
  <c r="F325" i="3"/>
  <c r="F326" i="3"/>
  <c r="F327" i="3"/>
  <c r="F328" i="3"/>
  <c r="F329" i="3"/>
  <c r="F330" i="3"/>
  <c r="F331" i="3"/>
  <c r="F332" i="3"/>
  <c r="F333" i="3"/>
  <c r="F334" i="3"/>
  <c r="F335" i="3"/>
  <c r="F336" i="3"/>
  <c r="F337" i="3"/>
  <c r="F338" i="3"/>
  <c r="F2" i="3"/>
  <c r="C3" i="3"/>
  <c r="C4" i="3"/>
  <c r="C5" i="3"/>
  <c r="C6" i="3"/>
  <c r="C7" i="3"/>
  <c r="C8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C262" i="3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C279" i="3"/>
  <c r="C280" i="3"/>
  <c r="C281" i="3"/>
  <c r="C282" i="3"/>
  <c r="C283" i="3"/>
  <c r="C284" i="3"/>
  <c r="C285" i="3"/>
  <c r="C286" i="3"/>
  <c r="C287" i="3"/>
  <c r="C288" i="3"/>
  <c r="C289" i="3"/>
  <c r="C290" i="3"/>
  <c r="C291" i="3"/>
  <c r="C292" i="3"/>
  <c r="C293" i="3"/>
  <c r="C294" i="3"/>
  <c r="C295" i="3"/>
  <c r="C296" i="3"/>
  <c r="C297" i="3"/>
  <c r="C298" i="3"/>
  <c r="C299" i="3"/>
  <c r="C300" i="3"/>
  <c r="C301" i="3"/>
  <c r="C302" i="3"/>
  <c r="C303" i="3"/>
  <c r="C304" i="3"/>
  <c r="C305" i="3"/>
  <c r="C306" i="3"/>
  <c r="C308" i="3"/>
  <c r="C309" i="3"/>
  <c r="C310" i="3"/>
  <c r="C311" i="3"/>
  <c r="C312" i="3"/>
  <c r="C313" i="3"/>
  <c r="C314" i="3"/>
  <c r="C315" i="3"/>
  <c r="C316" i="3"/>
  <c r="C317" i="3"/>
  <c r="C318" i="3"/>
  <c r="C319" i="3"/>
  <c r="C320" i="3"/>
  <c r="C321" i="3"/>
  <c r="C322" i="3"/>
  <c r="C323" i="3"/>
  <c r="C324" i="3"/>
  <c r="C325" i="3"/>
  <c r="C326" i="3"/>
  <c r="C327" i="3"/>
  <c r="C328" i="3"/>
  <c r="C329" i="3"/>
  <c r="C330" i="3"/>
  <c r="C331" i="3"/>
  <c r="C332" i="3"/>
  <c r="C333" i="3"/>
  <c r="C334" i="3"/>
  <c r="C335" i="3"/>
  <c r="C336" i="3"/>
  <c r="C337" i="3"/>
  <c r="C2" i="3"/>
  <c r="G345" i="4"/>
  <c r="G346" i="4"/>
  <c r="G347" i="4"/>
  <c r="G348" i="4"/>
  <c r="G349" i="4"/>
  <c r="G350" i="4"/>
  <c r="G351" i="4"/>
  <c r="G352" i="4"/>
  <c r="G353" i="4"/>
  <c r="G354" i="4"/>
  <c r="G355" i="4"/>
  <c r="G356" i="4"/>
  <c r="G357" i="4"/>
  <c r="G358" i="4"/>
  <c r="G359" i="4"/>
  <c r="G360" i="4"/>
  <c r="G361" i="4"/>
  <c r="G362" i="4"/>
  <c r="G363" i="4"/>
  <c r="G364" i="4"/>
  <c r="G365" i="4"/>
  <c r="G366" i="4"/>
  <c r="G367" i="4"/>
  <c r="G368" i="4"/>
  <c r="G369" i="4"/>
  <c r="G370" i="4"/>
  <c r="G371" i="4"/>
  <c r="G372" i="4"/>
  <c r="G373" i="4"/>
  <c r="G374" i="4"/>
  <c r="G375" i="4"/>
  <c r="G376" i="4"/>
  <c r="G377" i="4"/>
  <c r="G378" i="4"/>
  <c r="G379" i="4"/>
  <c r="G380" i="4"/>
  <c r="G381" i="4"/>
  <c r="G382" i="4"/>
  <c r="G383" i="4"/>
  <c r="G384" i="4"/>
  <c r="G385" i="4"/>
  <c r="G386" i="4"/>
  <c r="G387" i="4"/>
  <c r="G388" i="4"/>
  <c r="G389" i="4"/>
  <c r="G390" i="4"/>
  <c r="G391" i="4"/>
  <c r="G392" i="4"/>
  <c r="G393" i="4"/>
  <c r="G394" i="4"/>
  <c r="G395" i="4"/>
  <c r="G396" i="4"/>
  <c r="G397" i="4"/>
  <c r="G398" i="4"/>
  <c r="G399" i="4"/>
  <c r="G400" i="4"/>
  <c r="G401" i="4"/>
  <c r="G402" i="4"/>
  <c r="G403" i="4"/>
  <c r="G404" i="4"/>
  <c r="G405" i="4"/>
  <c r="G406" i="4"/>
  <c r="G407" i="4"/>
  <c r="G408" i="4"/>
  <c r="G409" i="4"/>
  <c r="G410" i="4"/>
  <c r="G411" i="4"/>
  <c r="G412" i="4"/>
  <c r="G413" i="4"/>
  <c r="G414" i="4"/>
  <c r="G415" i="4"/>
  <c r="G416" i="4"/>
  <c r="G417" i="4"/>
  <c r="G418" i="4"/>
  <c r="G419" i="4"/>
  <c r="G420" i="4"/>
  <c r="G421" i="4"/>
  <c r="G422" i="4"/>
  <c r="G423" i="4"/>
  <c r="G424" i="4"/>
  <c r="G425" i="4"/>
  <c r="G426" i="4"/>
  <c r="G427" i="4"/>
  <c r="G428" i="4"/>
  <c r="G429" i="4"/>
  <c r="G430" i="4"/>
  <c r="G431" i="4"/>
  <c r="G432" i="4"/>
  <c r="G433" i="4"/>
  <c r="G434" i="4"/>
  <c r="G435" i="4"/>
  <c r="G436" i="4"/>
  <c r="G437" i="4"/>
  <c r="G438" i="4"/>
  <c r="G439" i="4"/>
  <c r="G440" i="4"/>
  <c r="G441" i="4"/>
  <c r="G442" i="4"/>
  <c r="G443" i="4"/>
  <c r="G444" i="4"/>
  <c r="G445" i="4"/>
  <c r="G446" i="4"/>
  <c r="G447" i="4"/>
  <c r="G448" i="4"/>
  <c r="G449" i="4"/>
  <c r="G450" i="4"/>
  <c r="G451" i="4"/>
  <c r="G452" i="4"/>
  <c r="G453" i="4"/>
  <c r="G454" i="4"/>
  <c r="G455" i="4"/>
  <c r="G456" i="4"/>
  <c r="G457" i="4"/>
  <c r="G458" i="4"/>
  <c r="G459" i="4"/>
  <c r="G460" i="4"/>
  <c r="G461" i="4"/>
  <c r="G462" i="4"/>
  <c r="G463" i="4"/>
  <c r="G464" i="4"/>
  <c r="G465" i="4"/>
  <c r="G466" i="4"/>
  <c r="G467" i="4"/>
  <c r="G468" i="4"/>
  <c r="G469" i="4"/>
  <c r="G470" i="4"/>
  <c r="G471" i="4"/>
  <c r="G472" i="4"/>
  <c r="G473" i="4"/>
  <c r="G474" i="4"/>
  <c r="G475" i="4"/>
  <c r="G476" i="4"/>
  <c r="G477" i="4"/>
  <c r="G478" i="4"/>
  <c r="G479" i="4"/>
  <c r="G480" i="4"/>
  <c r="G481" i="4"/>
  <c r="G482" i="4"/>
  <c r="G483" i="4"/>
  <c r="G484" i="4"/>
  <c r="G485" i="4"/>
  <c r="G486" i="4"/>
  <c r="G487" i="4"/>
  <c r="G488" i="4"/>
  <c r="G489" i="4"/>
  <c r="G490" i="4"/>
  <c r="G491" i="4"/>
  <c r="G492" i="4"/>
  <c r="G493" i="4"/>
  <c r="G494" i="4"/>
  <c r="G495" i="4"/>
  <c r="G496" i="4"/>
  <c r="G497" i="4"/>
  <c r="G498" i="4"/>
  <c r="G499" i="4"/>
  <c r="Q13" i="3" l="1"/>
  <c r="Q4" i="3"/>
  <c r="Q5" i="3"/>
  <c r="Q12" i="3"/>
  <c r="Q8" i="3"/>
  <c r="Q9" i="3"/>
  <c r="Q1" i="3"/>
  <c r="Q11" i="3"/>
  <c r="Q7" i="3"/>
  <c r="Q3" i="3"/>
  <c r="Q14" i="3"/>
  <c r="Q10" i="3"/>
  <c r="Q6" i="3"/>
  <c r="Q2" i="3"/>
  <c r="M9" i="3"/>
  <c r="M10" i="3"/>
  <c r="D25" i="3"/>
  <c r="E25" i="3"/>
  <c r="D26" i="3"/>
  <c r="E26" i="3"/>
  <c r="D27" i="3"/>
  <c r="E27" i="3"/>
  <c r="D28" i="3"/>
  <c r="E28" i="3"/>
  <c r="D29" i="3"/>
  <c r="E29" i="3"/>
  <c r="D30" i="3"/>
  <c r="E30" i="3"/>
  <c r="D31" i="3"/>
  <c r="E31" i="3"/>
  <c r="D32" i="3"/>
  <c r="E32" i="3"/>
  <c r="D33" i="3"/>
  <c r="E33" i="3"/>
  <c r="D34" i="3"/>
  <c r="E34" i="3"/>
  <c r="D35" i="3"/>
  <c r="E35" i="3"/>
  <c r="D36" i="3"/>
  <c r="E36" i="3"/>
  <c r="D37" i="3"/>
  <c r="E37" i="3"/>
  <c r="D38" i="3"/>
  <c r="E38" i="3"/>
  <c r="D39" i="3"/>
  <c r="E39" i="3"/>
  <c r="D40" i="3"/>
  <c r="E40" i="3"/>
  <c r="D41" i="3"/>
  <c r="E41" i="3"/>
  <c r="D42" i="3"/>
  <c r="E42" i="3"/>
  <c r="D43" i="3"/>
  <c r="E43" i="3"/>
  <c r="D44" i="3"/>
  <c r="E44" i="3"/>
  <c r="D45" i="3"/>
  <c r="E45" i="3"/>
  <c r="D46" i="3"/>
  <c r="E46" i="3"/>
  <c r="D47" i="3"/>
  <c r="E47" i="3"/>
  <c r="D48" i="3"/>
  <c r="E48" i="3"/>
  <c r="D49" i="3"/>
  <c r="E49" i="3"/>
  <c r="D50" i="3"/>
  <c r="E50" i="3"/>
  <c r="D51" i="3"/>
  <c r="E51" i="3"/>
  <c r="D52" i="3"/>
  <c r="E52" i="3"/>
  <c r="D53" i="3"/>
  <c r="E53" i="3"/>
  <c r="D54" i="3"/>
  <c r="E54" i="3"/>
  <c r="D55" i="3"/>
  <c r="E55" i="3"/>
  <c r="D56" i="3"/>
  <c r="E56" i="3"/>
  <c r="D57" i="3"/>
  <c r="E57" i="3"/>
  <c r="D58" i="3"/>
  <c r="E58" i="3"/>
  <c r="D59" i="3"/>
  <c r="E59" i="3"/>
  <c r="D60" i="3"/>
  <c r="E60" i="3"/>
  <c r="D61" i="3"/>
  <c r="E61" i="3"/>
  <c r="D62" i="3"/>
  <c r="E62" i="3"/>
  <c r="D63" i="3"/>
  <c r="E63" i="3"/>
  <c r="D64" i="3"/>
  <c r="E64" i="3"/>
  <c r="D65" i="3"/>
  <c r="E65" i="3"/>
  <c r="D66" i="3"/>
  <c r="E66" i="3"/>
  <c r="D67" i="3"/>
  <c r="E67" i="3"/>
  <c r="D68" i="3"/>
  <c r="E68" i="3"/>
  <c r="D69" i="3"/>
  <c r="E69" i="3"/>
  <c r="D70" i="3"/>
  <c r="E70" i="3"/>
  <c r="D71" i="3"/>
  <c r="E71" i="3"/>
  <c r="D72" i="3"/>
  <c r="E72" i="3"/>
  <c r="D73" i="3"/>
  <c r="E73" i="3"/>
  <c r="D74" i="3"/>
  <c r="E74" i="3"/>
  <c r="D75" i="3"/>
  <c r="E75" i="3"/>
  <c r="D76" i="3"/>
  <c r="E76" i="3"/>
  <c r="D77" i="3"/>
  <c r="E77" i="3"/>
  <c r="D78" i="3"/>
  <c r="E78" i="3"/>
  <c r="D79" i="3"/>
  <c r="E79" i="3"/>
  <c r="D80" i="3"/>
  <c r="E80" i="3"/>
  <c r="D81" i="3"/>
  <c r="E81" i="3"/>
  <c r="D82" i="3"/>
  <c r="E82" i="3"/>
  <c r="D83" i="3"/>
  <c r="E83" i="3"/>
  <c r="D84" i="3"/>
  <c r="E84" i="3"/>
  <c r="D85" i="3"/>
  <c r="E85" i="3"/>
  <c r="D86" i="3"/>
  <c r="E86" i="3"/>
  <c r="D87" i="3"/>
  <c r="E87" i="3"/>
  <c r="D88" i="3"/>
  <c r="E88" i="3"/>
  <c r="D89" i="3"/>
  <c r="E89" i="3"/>
  <c r="D90" i="3"/>
  <c r="E90" i="3"/>
  <c r="D91" i="3"/>
  <c r="E91" i="3"/>
  <c r="D92" i="3"/>
  <c r="E92" i="3"/>
  <c r="D93" i="3"/>
  <c r="E93" i="3"/>
  <c r="D94" i="3"/>
  <c r="E94" i="3"/>
  <c r="D95" i="3"/>
  <c r="E95" i="3"/>
  <c r="D96" i="3"/>
  <c r="E96" i="3"/>
  <c r="D97" i="3"/>
  <c r="E97" i="3"/>
  <c r="D98" i="3"/>
  <c r="E98" i="3"/>
  <c r="D99" i="3"/>
  <c r="E99" i="3"/>
  <c r="D100" i="3"/>
  <c r="E100" i="3"/>
  <c r="D101" i="3"/>
  <c r="E101" i="3"/>
  <c r="D102" i="3"/>
  <c r="E102" i="3"/>
  <c r="D103" i="3"/>
  <c r="E103" i="3"/>
  <c r="D104" i="3"/>
  <c r="E104" i="3"/>
  <c r="D105" i="3"/>
  <c r="E105" i="3"/>
  <c r="D106" i="3"/>
  <c r="E106" i="3"/>
  <c r="D107" i="3"/>
  <c r="E107" i="3"/>
  <c r="D108" i="3"/>
  <c r="E108" i="3"/>
  <c r="D109" i="3"/>
  <c r="E109" i="3"/>
  <c r="D110" i="3"/>
  <c r="E110" i="3"/>
  <c r="D111" i="3"/>
  <c r="E111" i="3"/>
  <c r="D112" i="3"/>
  <c r="E112" i="3"/>
  <c r="D113" i="3"/>
  <c r="E113" i="3"/>
  <c r="D114" i="3"/>
  <c r="E114" i="3"/>
  <c r="D115" i="3"/>
  <c r="E115" i="3"/>
  <c r="D116" i="3"/>
  <c r="E116" i="3"/>
  <c r="D117" i="3"/>
  <c r="E117" i="3"/>
  <c r="D118" i="3"/>
  <c r="E118" i="3"/>
  <c r="D119" i="3"/>
  <c r="E119" i="3"/>
  <c r="D120" i="3"/>
  <c r="E120" i="3"/>
  <c r="D121" i="3"/>
  <c r="E121" i="3"/>
  <c r="D122" i="3"/>
  <c r="E122" i="3"/>
  <c r="D123" i="3"/>
  <c r="E123" i="3"/>
  <c r="D124" i="3"/>
  <c r="E124" i="3"/>
  <c r="D125" i="3"/>
  <c r="E125" i="3"/>
  <c r="D126" i="3"/>
  <c r="E126" i="3"/>
  <c r="D127" i="3"/>
  <c r="E127" i="3"/>
  <c r="D128" i="3"/>
  <c r="E128" i="3"/>
  <c r="D129" i="3"/>
  <c r="E129" i="3"/>
  <c r="D130" i="3"/>
  <c r="E130" i="3"/>
  <c r="D131" i="3"/>
  <c r="E131" i="3"/>
  <c r="D132" i="3"/>
  <c r="E132" i="3"/>
  <c r="D133" i="3"/>
  <c r="E133" i="3"/>
  <c r="D134" i="3"/>
  <c r="E134" i="3"/>
  <c r="D135" i="3"/>
  <c r="E135" i="3"/>
  <c r="D136" i="3"/>
  <c r="E136" i="3"/>
  <c r="D137" i="3"/>
  <c r="E137" i="3"/>
  <c r="D138" i="3"/>
  <c r="E138" i="3"/>
  <c r="D139" i="3"/>
  <c r="E139" i="3"/>
  <c r="D140" i="3"/>
  <c r="E140" i="3"/>
  <c r="D141" i="3"/>
  <c r="E141" i="3"/>
  <c r="D142" i="3"/>
  <c r="E142" i="3"/>
  <c r="D143" i="3"/>
  <c r="E143" i="3"/>
  <c r="D144" i="3"/>
  <c r="E144" i="3"/>
  <c r="D145" i="3"/>
  <c r="E145" i="3"/>
  <c r="D146" i="3"/>
  <c r="E146" i="3"/>
  <c r="D147" i="3"/>
  <c r="E147" i="3"/>
  <c r="D148" i="3"/>
  <c r="E148" i="3"/>
  <c r="D149" i="3"/>
  <c r="E149" i="3"/>
  <c r="D150" i="3"/>
  <c r="E150" i="3"/>
  <c r="D151" i="3"/>
  <c r="E151" i="3"/>
  <c r="D152" i="3"/>
  <c r="E152" i="3"/>
  <c r="D153" i="3"/>
  <c r="E153" i="3"/>
  <c r="D154" i="3"/>
  <c r="E154" i="3"/>
  <c r="D155" i="3"/>
  <c r="E155" i="3"/>
  <c r="D156" i="3"/>
  <c r="E156" i="3"/>
  <c r="D157" i="3"/>
  <c r="E157" i="3"/>
  <c r="D158" i="3"/>
  <c r="E158" i="3"/>
  <c r="D159" i="3"/>
  <c r="E159" i="3"/>
  <c r="D160" i="3"/>
  <c r="E160" i="3"/>
  <c r="D161" i="3"/>
  <c r="E161" i="3"/>
  <c r="D162" i="3"/>
  <c r="E162" i="3"/>
  <c r="D163" i="3"/>
  <c r="E163" i="3"/>
  <c r="D164" i="3"/>
  <c r="E164" i="3"/>
  <c r="D165" i="3"/>
  <c r="E165" i="3"/>
  <c r="D166" i="3"/>
  <c r="E166" i="3"/>
  <c r="D167" i="3"/>
  <c r="E167" i="3"/>
  <c r="D168" i="3"/>
  <c r="E168" i="3"/>
  <c r="D169" i="3"/>
  <c r="E169" i="3"/>
  <c r="D170" i="3"/>
  <c r="E170" i="3"/>
  <c r="D171" i="3"/>
  <c r="E171" i="3"/>
  <c r="D172" i="3"/>
  <c r="E172" i="3"/>
  <c r="D173" i="3"/>
  <c r="E173" i="3"/>
  <c r="D174" i="3"/>
  <c r="E174" i="3"/>
  <c r="D175" i="3"/>
  <c r="E175" i="3"/>
  <c r="D176" i="3"/>
  <c r="E176" i="3"/>
  <c r="D177" i="3"/>
  <c r="E177" i="3"/>
  <c r="D178" i="3"/>
  <c r="E178" i="3"/>
  <c r="D179" i="3"/>
  <c r="E179" i="3"/>
  <c r="D180" i="3"/>
  <c r="E180" i="3"/>
  <c r="D181" i="3"/>
  <c r="E181" i="3"/>
  <c r="D182" i="3"/>
  <c r="E182" i="3"/>
  <c r="D183" i="3"/>
  <c r="E183" i="3"/>
  <c r="D184" i="3"/>
  <c r="E184" i="3"/>
  <c r="D185" i="3"/>
  <c r="E185" i="3"/>
  <c r="D186" i="3"/>
  <c r="E186" i="3"/>
  <c r="D187" i="3"/>
  <c r="E187" i="3"/>
  <c r="D188" i="3"/>
  <c r="E188" i="3"/>
  <c r="D189" i="3"/>
  <c r="E189" i="3"/>
  <c r="D190" i="3"/>
  <c r="E190" i="3"/>
  <c r="D191" i="3"/>
  <c r="E191" i="3"/>
  <c r="D192" i="3"/>
  <c r="E192" i="3"/>
  <c r="D193" i="3"/>
  <c r="E193" i="3"/>
  <c r="D194" i="3"/>
  <c r="E194" i="3"/>
  <c r="D195" i="3"/>
  <c r="E195" i="3"/>
  <c r="D196" i="3"/>
  <c r="E196" i="3"/>
  <c r="D197" i="3"/>
  <c r="E197" i="3"/>
  <c r="D198" i="3"/>
  <c r="E198" i="3"/>
  <c r="D199" i="3"/>
  <c r="E199" i="3"/>
  <c r="D200" i="3"/>
  <c r="E200" i="3"/>
  <c r="D201" i="3"/>
  <c r="E201" i="3"/>
  <c r="D202" i="3"/>
  <c r="E202" i="3"/>
  <c r="D203" i="3"/>
  <c r="E203" i="3"/>
  <c r="D204" i="3"/>
  <c r="E204" i="3"/>
  <c r="D205" i="3"/>
  <c r="E205" i="3"/>
  <c r="D206" i="3"/>
  <c r="E206" i="3"/>
  <c r="D207" i="3"/>
  <c r="E207" i="3"/>
  <c r="D208" i="3"/>
  <c r="E208" i="3"/>
  <c r="D209" i="3"/>
  <c r="E209" i="3"/>
  <c r="D210" i="3"/>
  <c r="E210" i="3"/>
  <c r="D211" i="3"/>
  <c r="E211" i="3"/>
  <c r="D212" i="3"/>
  <c r="E212" i="3"/>
  <c r="D213" i="3"/>
  <c r="E213" i="3"/>
  <c r="D214" i="3"/>
  <c r="E214" i="3"/>
  <c r="D215" i="3"/>
  <c r="E215" i="3"/>
  <c r="D216" i="3"/>
  <c r="E216" i="3"/>
  <c r="D217" i="3"/>
  <c r="E217" i="3"/>
  <c r="D218" i="3"/>
  <c r="E218" i="3"/>
  <c r="D219" i="3"/>
  <c r="E219" i="3"/>
  <c r="D220" i="3"/>
  <c r="E220" i="3"/>
  <c r="D221" i="3"/>
  <c r="E221" i="3"/>
  <c r="D222" i="3"/>
  <c r="E222" i="3"/>
  <c r="D223" i="3"/>
  <c r="E223" i="3"/>
  <c r="D224" i="3"/>
  <c r="E224" i="3"/>
  <c r="D225" i="3"/>
  <c r="E225" i="3"/>
  <c r="D226" i="3"/>
  <c r="E226" i="3"/>
  <c r="D227" i="3"/>
  <c r="E227" i="3"/>
  <c r="D228" i="3"/>
  <c r="E228" i="3"/>
  <c r="D229" i="3"/>
  <c r="E229" i="3"/>
  <c r="D230" i="3"/>
  <c r="E230" i="3"/>
  <c r="D231" i="3"/>
  <c r="E231" i="3"/>
  <c r="D232" i="3"/>
  <c r="E232" i="3"/>
  <c r="D233" i="3"/>
  <c r="E233" i="3"/>
  <c r="D234" i="3"/>
  <c r="E234" i="3"/>
  <c r="D235" i="3"/>
  <c r="E235" i="3"/>
  <c r="D236" i="3"/>
  <c r="E236" i="3"/>
  <c r="D237" i="3"/>
  <c r="E237" i="3"/>
  <c r="D238" i="3"/>
  <c r="E238" i="3"/>
  <c r="D239" i="3"/>
  <c r="E239" i="3"/>
  <c r="D240" i="3"/>
  <c r="E240" i="3"/>
  <c r="D241" i="3"/>
  <c r="E241" i="3"/>
  <c r="D242" i="3"/>
  <c r="E242" i="3"/>
  <c r="D243" i="3"/>
  <c r="E243" i="3"/>
  <c r="D244" i="3"/>
  <c r="E244" i="3"/>
  <c r="D245" i="3"/>
  <c r="E245" i="3"/>
  <c r="D246" i="3"/>
  <c r="E246" i="3"/>
  <c r="D247" i="3"/>
  <c r="E247" i="3"/>
  <c r="D248" i="3"/>
  <c r="E248" i="3"/>
  <c r="D249" i="3"/>
  <c r="E249" i="3"/>
  <c r="D250" i="3"/>
  <c r="E250" i="3"/>
  <c r="D251" i="3"/>
  <c r="E251" i="3"/>
  <c r="D252" i="3"/>
  <c r="E252" i="3"/>
  <c r="D253" i="3"/>
  <c r="E253" i="3"/>
  <c r="D254" i="3"/>
  <c r="E254" i="3"/>
  <c r="D255" i="3"/>
  <c r="E255" i="3"/>
  <c r="D256" i="3"/>
  <c r="E256" i="3"/>
  <c r="D257" i="3"/>
  <c r="E257" i="3"/>
  <c r="D258" i="3"/>
  <c r="E258" i="3"/>
  <c r="D259" i="3"/>
  <c r="E259" i="3"/>
  <c r="D260" i="3"/>
  <c r="E260" i="3"/>
  <c r="D261" i="3"/>
  <c r="E261" i="3"/>
  <c r="D262" i="3"/>
  <c r="E262" i="3"/>
  <c r="D263" i="3"/>
  <c r="E263" i="3"/>
  <c r="D264" i="3"/>
  <c r="E264" i="3"/>
  <c r="D265" i="3"/>
  <c r="E265" i="3"/>
  <c r="D266" i="3"/>
  <c r="E266" i="3"/>
  <c r="D267" i="3"/>
  <c r="E267" i="3"/>
  <c r="D268" i="3"/>
  <c r="E268" i="3"/>
  <c r="D269" i="3"/>
  <c r="E269" i="3"/>
  <c r="D270" i="3"/>
  <c r="E270" i="3"/>
  <c r="D271" i="3"/>
  <c r="E271" i="3"/>
  <c r="D272" i="3"/>
  <c r="E272" i="3"/>
  <c r="D273" i="3"/>
  <c r="E273" i="3"/>
  <c r="D274" i="3"/>
  <c r="E274" i="3"/>
  <c r="D275" i="3"/>
  <c r="E275" i="3"/>
  <c r="D276" i="3"/>
  <c r="E276" i="3"/>
  <c r="D277" i="3"/>
  <c r="E277" i="3"/>
  <c r="D278" i="3"/>
  <c r="E278" i="3"/>
  <c r="D279" i="3"/>
  <c r="E279" i="3"/>
  <c r="D280" i="3"/>
  <c r="E280" i="3"/>
  <c r="D281" i="3"/>
  <c r="E281" i="3"/>
  <c r="D282" i="3"/>
  <c r="E282" i="3"/>
  <c r="D283" i="3"/>
  <c r="E283" i="3"/>
  <c r="D284" i="3"/>
  <c r="E284" i="3"/>
  <c r="D285" i="3"/>
  <c r="E285" i="3"/>
  <c r="D286" i="3"/>
  <c r="E286" i="3"/>
  <c r="D287" i="3"/>
  <c r="E287" i="3"/>
  <c r="D288" i="3"/>
  <c r="E288" i="3"/>
  <c r="D289" i="3"/>
  <c r="E289" i="3"/>
  <c r="D290" i="3"/>
  <c r="E290" i="3"/>
  <c r="D291" i="3"/>
  <c r="E291" i="3"/>
  <c r="D292" i="3"/>
  <c r="E292" i="3"/>
  <c r="D293" i="3"/>
  <c r="E293" i="3"/>
  <c r="D294" i="3"/>
  <c r="E294" i="3"/>
  <c r="D295" i="3"/>
  <c r="E295" i="3"/>
  <c r="D296" i="3"/>
  <c r="E296" i="3"/>
  <c r="D297" i="3"/>
  <c r="E297" i="3"/>
  <c r="D298" i="3"/>
  <c r="E298" i="3"/>
  <c r="D299" i="3"/>
  <c r="E299" i="3"/>
  <c r="D300" i="3"/>
  <c r="E300" i="3"/>
  <c r="D301" i="3"/>
  <c r="E301" i="3"/>
  <c r="D302" i="3"/>
  <c r="E302" i="3"/>
  <c r="D303" i="3"/>
  <c r="E303" i="3"/>
  <c r="D304" i="3"/>
  <c r="E304" i="3"/>
  <c r="D305" i="3"/>
  <c r="E305" i="3"/>
  <c r="D306" i="3"/>
  <c r="E306" i="3"/>
  <c r="D307" i="3"/>
  <c r="E307" i="3"/>
  <c r="D308" i="3"/>
  <c r="E308" i="3"/>
  <c r="D309" i="3"/>
  <c r="E309" i="3"/>
  <c r="D310" i="3"/>
  <c r="E310" i="3"/>
  <c r="D311" i="3"/>
  <c r="E311" i="3"/>
  <c r="D312" i="3"/>
  <c r="E312" i="3"/>
  <c r="D313" i="3"/>
  <c r="E313" i="3"/>
  <c r="D314" i="3"/>
  <c r="E314" i="3"/>
  <c r="D315" i="3"/>
  <c r="E315" i="3"/>
  <c r="D316" i="3"/>
  <c r="E316" i="3"/>
  <c r="D317" i="3"/>
  <c r="E317" i="3"/>
  <c r="D318" i="3"/>
  <c r="E318" i="3"/>
  <c r="D319" i="3"/>
  <c r="E319" i="3"/>
  <c r="D320" i="3"/>
  <c r="E320" i="3"/>
  <c r="D321" i="3"/>
  <c r="E321" i="3"/>
  <c r="D322" i="3"/>
  <c r="E322" i="3"/>
  <c r="D323" i="3"/>
  <c r="E323" i="3"/>
  <c r="D324" i="3"/>
  <c r="E324" i="3"/>
  <c r="D325" i="3"/>
  <c r="E325" i="3"/>
  <c r="D326" i="3"/>
  <c r="E326" i="3"/>
  <c r="D327" i="3"/>
  <c r="E327" i="3"/>
  <c r="D328" i="3"/>
  <c r="E328" i="3"/>
  <c r="D329" i="3"/>
  <c r="E329" i="3"/>
  <c r="D330" i="3"/>
  <c r="E330" i="3"/>
  <c r="D331" i="3"/>
  <c r="E331" i="3"/>
  <c r="D332" i="3"/>
  <c r="E332" i="3"/>
  <c r="D333" i="3"/>
  <c r="E333" i="3"/>
  <c r="E334" i="3"/>
  <c r="E335" i="3"/>
  <c r="E336" i="3"/>
  <c r="E337" i="3"/>
  <c r="D17" i="3"/>
  <c r="E17" i="3"/>
  <c r="D18" i="3"/>
  <c r="E18" i="3"/>
  <c r="D19" i="3"/>
  <c r="E19" i="3"/>
  <c r="D20" i="3"/>
  <c r="E20" i="3"/>
  <c r="D21" i="3"/>
  <c r="E21" i="3"/>
  <c r="D22" i="3"/>
  <c r="E22" i="3"/>
  <c r="D23" i="3"/>
  <c r="E23" i="3"/>
  <c r="D24" i="3"/>
  <c r="E24" i="3"/>
  <c r="D3" i="3"/>
  <c r="E3" i="3"/>
  <c r="D4" i="3"/>
  <c r="E4" i="3"/>
  <c r="D5" i="3"/>
  <c r="E5" i="3"/>
  <c r="D6" i="3"/>
  <c r="E6" i="3"/>
  <c r="D7" i="3"/>
  <c r="E7" i="3"/>
  <c r="D8" i="3"/>
  <c r="E8" i="3"/>
  <c r="D9" i="3"/>
  <c r="E9" i="3"/>
  <c r="D10" i="3"/>
  <c r="E10" i="3"/>
  <c r="D11" i="3"/>
  <c r="E11" i="3"/>
  <c r="D12" i="3"/>
  <c r="E12" i="3"/>
  <c r="D13" i="3"/>
  <c r="E13" i="3"/>
  <c r="D14" i="3"/>
  <c r="E14" i="3"/>
  <c r="D15" i="3"/>
  <c r="E15" i="3"/>
  <c r="D16" i="3"/>
  <c r="E16" i="3"/>
  <c r="E2" i="3"/>
  <c r="D2" i="3"/>
  <c r="M2" i="3" l="1"/>
  <c r="M6" i="3"/>
  <c r="M3" i="3"/>
  <c r="M4" i="3"/>
  <c r="M5" i="3"/>
  <c r="M1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7DA0421-2A3A-4812-A3B6-502028217612}" keepAlive="1" name="Consulta - Local + web" description="Conexão com a consulta 'Local + web' na pasta de trabalho." type="5" refreshedVersion="6" background="1" saveData="1">
    <dbPr connection="Provider=Microsoft.Mashup.OleDb.1;Data Source=$Workbook$;Location=&quot;Local + web&quot;;Extended Properties=&quot;&quot;" command="SELECT * FROM [Local + web]"/>
  </connection>
  <connection id="2" xr16:uid="{B51E674E-B9B2-4260-8953-E4AC43D57D3F}" keepAlive="1" name="Consulta - Tabela GoogleForms" description="Conexão com a consulta 'Tabela GoogleForms' na pasta de trabalho." type="5" refreshedVersion="6" background="1" saveData="1">
    <dbPr connection="Provider=Microsoft.Mashup.OleDb.1;Data Source=$Workbook$;Location=&quot;Tabela GoogleForms&quot;;Extended Properties=&quot;&quot;" command="SELECT * FROM [Tabela GoogleForms]"/>
  </connection>
</connections>
</file>

<file path=xl/sharedStrings.xml><?xml version="1.0" encoding="utf-8"?>
<sst xmlns="http://schemas.openxmlformats.org/spreadsheetml/2006/main" count="5100" uniqueCount="613">
  <si>
    <t>Alimentação</t>
  </si>
  <si>
    <t>Educação</t>
  </si>
  <si>
    <t>Habitação</t>
  </si>
  <si>
    <t>Pessoal</t>
  </si>
  <si>
    <t>Saúde</t>
  </si>
  <si>
    <t>Transporte</t>
  </si>
  <si>
    <t>Lazer</t>
  </si>
  <si>
    <t>Investimento</t>
  </si>
  <si>
    <t xml:space="preserve">CC Banco 1 </t>
  </si>
  <si>
    <t xml:space="preserve">CC Banco 2 </t>
  </si>
  <si>
    <t xml:space="preserve">CP Banco 2 </t>
  </si>
  <si>
    <t>Cartão crédito 1</t>
  </si>
  <si>
    <t>Cartão crédito 2</t>
  </si>
  <si>
    <t xml:space="preserve">Carteiras </t>
  </si>
  <si>
    <t>Tipo</t>
  </si>
  <si>
    <t>Receita</t>
  </si>
  <si>
    <t>Rendimentos</t>
  </si>
  <si>
    <t>Categorias</t>
  </si>
  <si>
    <t xml:space="preserve">Dívidas </t>
  </si>
  <si>
    <t>Investimentos</t>
  </si>
  <si>
    <t>Mercado</t>
  </si>
  <si>
    <t>Pets</t>
  </si>
  <si>
    <t>Trabalho</t>
  </si>
  <si>
    <t>Outros...</t>
  </si>
  <si>
    <t>Descrição do evento</t>
  </si>
  <si>
    <t>Valor R$</t>
  </si>
  <si>
    <t>Data</t>
  </si>
  <si>
    <t>Carteira</t>
  </si>
  <si>
    <t xml:space="preserve">Categoria </t>
  </si>
  <si>
    <t>Item evento 2</t>
  </si>
  <si>
    <t>Item evento 3</t>
  </si>
  <si>
    <t>Item evento 4</t>
  </si>
  <si>
    <t>Item evento 5</t>
  </si>
  <si>
    <t>Item evento 6</t>
  </si>
  <si>
    <t>Item evento 7</t>
  </si>
  <si>
    <t>Item evento 8</t>
  </si>
  <si>
    <t>Item evento 9</t>
  </si>
  <si>
    <t>Item evento 10</t>
  </si>
  <si>
    <t>Item evento 11</t>
  </si>
  <si>
    <t>Item evento 12</t>
  </si>
  <si>
    <t>Item evento 13</t>
  </si>
  <si>
    <t>Item evento 14</t>
  </si>
  <si>
    <t>Item evento 15</t>
  </si>
  <si>
    <t>Item evento 16</t>
  </si>
  <si>
    <t>Item evento 17</t>
  </si>
  <si>
    <t>Item evento 18</t>
  </si>
  <si>
    <t>Item evento 19</t>
  </si>
  <si>
    <t>Item evento 20</t>
  </si>
  <si>
    <t>Item evento 21</t>
  </si>
  <si>
    <t>Item evento 22</t>
  </si>
  <si>
    <t>Item evento 23</t>
  </si>
  <si>
    <t>Item evento 24</t>
  </si>
  <si>
    <t>Item evento 25</t>
  </si>
  <si>
    <t>Item evento 26</t>
  </si>
  <si>
    <t>Item evento 27</t>
  </si>
  <si>
    <t>Item evento 28</t>
  </si>
  <si>
    <t>Item evento 29</t>
  </si>
  <si>
    <t>Item evento 30</t>
  </si>
  <si>
    <t>Item evento 31</t>
  </si>
  <si>
    <t>Item evento 32</t>
  </si>
  <si>
    <t>Item evento 33</t>
  </si>
  <si>
    <t>Item evento 34</t>
  </si>
  <si>
    <t>Item evento 35</t>
  </si>
  <si>
    <t>Item evento 36</t>
  </si>
  <si>
    <t>Item evento 37</t>
  </si>
  <si>
    <t>Item evento 38</t>
  </si>
  <si>
    <t>Item evento 39</t>
  </si>
  <si>
    <t>Item evento 40</t>
  </si>
  <si>
    <t>Item evento 41</t>
  </si>
  <si>
    <t>Item evento 42</t>
  </si>
  <si>
    <t>Item evento 43</t>
  </si>
  <si>
    <t>Item evento 44</t>
  </si>
  <si>
    <t>Item evento 45</t>
  </si>
  <si>
    <t>Item evento 46</t>
  </si>
  <si>
    <t>Item evento 47</t>
  </si>
  <si>
    <t>Item evento 48</t>
  </si>
  <si>
    <t>Item evento 49</t>
  </si>
  <si>
    <t>Item evento 50</t>
  </si>
  <si>
    <t>Item evento 51</t>
  </si>
  <si>
    <t>Item evento 52</t>
  </si>
  <si>
    <t>Item evento 53</t>
  </si>
  <si>
    <t>Item evento 54</t>
  </si>
  <si>
    <t>Item evento 55</t>
  </si>
  <si>
    <t>Item evento 56</t>
  </si>
  <si>
    <t>Item evento 57</t>
  </si>
  <si>
    <t>Item evento 58</t>
  </si>
  <si>
    <t>Item evento 59</t>
  </si>
  <si>
    <t>Item evento 60</t>
  </si>
  <si>
    <t>Item evento 61</t>
  </si>
  <si>
    <t>Item evento 62</t>
  </si>
  <si>
    <t>Item evento 63</t>
  </si>
  <si>
    <t>Item evento 64</t>
  </si>
  <si>
    <t>Item evento 65</t>
  </si>
  <si>
    <t>Item evento 66</t>
  </si>
  <si>
    <t>Item evento 67</t>
  </si>
  <si>
    <t>Item evento 68</t>
  </si>
  <si>
    <t>Item evento 69</t>
  </si>
  <si>
    <t>Item evento 70</t>
  </si>
  <si>
    <t>Item evento 71</t>
  </si>
  <si>
    <t>Item evento 72</t>
  </si>
  <si>
    <t>Item evento 73</t>
  </si>
  <si>
    <t>Item evento 74</t>
  </si>
  <si>
    <t>Item evento 75</t>
  </si>
  <si>
    <t>Item evento 76</t>
  </si>
  <si>
    <t>Item evento 77</t>
  </si>
  <si>
    <t>Item evento 78</t>
  </si>
  <si>
    <t>Item evento 79</t>
  </si>
  <si>
    <t>Item evento 80</t>
  </si>
  <si>
    <t>Item evento 81</t>
  </si>
  <si>
    <t>Item evento 82</t>
  </si>
  <si>
    <t>Item evento 83</t>
  </si>
  <si>
    <t>Item evento 84</t>
  </si>
  <si>
    <t>Item evento 85</t>
  </si>
  <si>
    <t>Item evento 86</t>
  </si>
  <si>
    <t>Item evento 87</t>
  </si>
  <si>
    <t>Item evento 88</t>
  </si>
  <si>
    <t>Item evento 89</t>
  </si>
  <si>
    <t>Item evento 90</t>
  </si>
  <si>
    <t>Item evento 91</t>
  </si>
  <si>
    <t>Item evento 92</t>
  </si>
  <si>
    <t>Item evento 93</t>
  </si>
  <si>
    <t>Item evento 94</t>
  </si>
  <si>
    <t>Item evento 95</t>
  </si>
  <si>
    <t>Item evento 96</t>
  </si>
  <si>
    <t>Item evento 97</t>
  </si>
  <si>
    <t>Item evento 98</t>
  </si>
  <si>
    <t>Item evento 99</t>
  </si>
  <si>
    <t>Item evento 100</t>
  </si>
  <si>
    <t>Item evento 101</t>
  </si>
  <si>
    <t>Item evento 102</t>
  </si>
  <si>
    <t>Item evento 103</t>
  </si>
  <si>
    <t>Item evento 104</t>
  </si>
  <si>
    <t>Item evento 105</t>
  </si>
  <si>
    <t>Item evento 106</t>
  </si>
  <si>
    <t>Item evento 107</t>
  </si>
  <si>
    <t>Item evento 108</t>
  </si>
  <si>
    <t>Item evento 109</t>
  </si>
  <si>
    <t>Item evento 110</t>
  </si>
  <si>
    <t>Item evento 111</t>
  </si>
  <si>
    <t>Item evento 112</t>
  </si>
  <si>
    <t>Item evento 113</t>
  </si>
  <si>
    <t>Item evento 114</t>
  </si>
  <si>
    <t>Item evento 115</t>
  </si>
  <si>
    <t>Item evento 116</t>
  </si>
  <si>
    <t>Item evento 117</t>
  </si>
  <si>
    <t>Item evento 118</t>
  </si>
  <si>
    <t>Item evento 119</t>
  </si>
  <si>
    <t>Item evento 120</t>
  </si>
  <si>
    <t>Item evento 121</t>
  </si>
  <si>
    <t>Item evento 122</t>
  </si>
  <si>
    <t>Item evento 123</t>
  </si>
  <si>
    <t>Item evento 124</t>
  </si>
  <si>
    <t>Item evento 125</t>
  </si>
  <si>
    <t>Item evento 126</t>
  </si>
  <si>
    <t>Item evento 127</t>
  </si>
  <si>
    <t>Item evento 128</t>
  </si>
  <si>
    <t>Item evento 129</t>
  </si>
  <si>
    <t>Item evento 130</t>
  </si>
  <si>
    <t>Item evento 131</t>
  </si>
  <si>
    <t>Item evento 132</t>
  </si>
  <si>
    <t>Item evento 133</t>
  </si>
  <si>
    <t>Item evento 134</t>
  </si>
  <si>
    <t>Item evento 135</t>
  </si>
  <si>
    <t>Item evento 136</t>
  </si>
  <si>
    <t>Item evento 137</t>
  </si>
  <si>
    <t>Item evento 138</t>
  </si>
  <si>
    <t>Item evento 139</t>
  </si>
  <si>
    <t>Item evento 140</t>
  </si>
  <si>
    <t>Item evento 141</t>
  </si>
  <si>
    <t>Item evento 142</t>
  </si>
  <si>
    <t>Item evento 143</t>
  </si>
  <si>
    <t>Item evento 144</t>
  </si>
  <si>
    <t>Item evento 145</t>
  </si>
  <si>
    <t>Item evento 146</t>
  </si>
  <si>
    <t>Item evento 147</t>
  </si>
  <si>
    <t>Item evento 148</t>
  </si>
  <si>
    <t>Item evento 149</t>
  </si>
  <si>
    <t>Item evento 150</t>
  </si>
  <si>
    <t>Item evento 151</t>
  </si>
  <si>
    <t>Item evento 152</t>
  </si>
  <si>
    <t>Item evento 153</t>
  </si>
  <si>
    <t>Item evento 154</t>
  </si>
  <si>
    <t>Item evento 155</t>
  </si>
  <si>
    <t>Item evento 156</t>
  </si>
  <si>
    <t>Item evento 157</t>
  </si>
  <si>
    <t>Item evento 158</t>
  </si>
  <si>
    <t>Item evento 159</t>
  </si>
  <si>
    <t>Item evento 160</t>
  </si>
  <si>
    <t>Item evento 161</t>
  </si>
  <si>
    <t>Item evento 162</t>
  </si>
  <si>
    <t>Item evento 163</t>
  </si>
  <si>
    <t>Item evento 164</t>
  </si>
  <si>
    <t>Item evento 165</t>
  </si>
  <si>
    <t>Item evento 166</t>
  </si>
  <si>
    <t>Item evento 167</t>
  </si>
  <si>
    <t>Item evento 168</t>
  </si>
  <si>
    <t>Item evento 169</t>
  </si>
  <si>
    <t>Item evento 170</t>
  </si>
  <si>
    <t>Item evento 171</t>
  </si>
  <si>
    <t>Item evento 172</t>
  </si>
  <si>
    <t>Item evento 173</t>
  </si>
  <si>
    <t>Item evento 174</t>
  </si>
  <si>
    <t>Item evento 175</t>
  </si>
  <si>
    <t>Item evento 176</t>
  </si>
  <si>
    <t>Item evento 177</t>
  </si>
  <si>
    <t>Item evento 178</t>
  </si>
  <si>
    <t>Item evento 179</t>
  </si>
  <si>
    <t>Item evento 180</t>
  </si>
  <si>
    <t>Item evento 181</t>
  </si>
  <si>
    <t>Item evento 182</t>
  </si>
  <si>
    <t>Item evento 183</t>
  </si>
  <si>
    <t>Item evento 184</t>
  </si>
  <si>
    <t>Item evento 185</t>
  </si>
  <si>
    <t>Item evento 186</t>
  </si>
  <si>
    <t>Item evento 187</t>
  </si>
  <si>
    <t>Item evento 188</t>
  </si>
  <si>
    <t>Item evento 189</t>
  </si>
  <si>
    <t>Item evento 190</t>
  </si>
  <si>
    <t>Item evento 191</t>
  </si>
  <si>
    <t>Item evento 192</t>
  </si>
  <si>
    <t>Item evento 193</t>
  </si>
  <si>
    <t>Item evento 194</t>
  </si>
  <si>
    <t>Item evento 195</t>
  </si>
  <si>
    <t>Item evento 196</t>
  </si>
  <si>
    <t>Item evento 197</t>
  </si>
  <si>
    <t>Item evento 198</t>
  </si>
  <si>
    <t>Item evento 199</t>
  </si>
  <si>
    <t>Item evento 200</t>
  </si>
  <si>
    <t>Item evento 201</t>
  </si>
  <si>
    <t>Item evento 202</t>
  </si>
  <si>
    <t>Item evento 203</t>
  </si>
  <si>
    <t>Item evento 204</t>
  </si>
  <si>
    <t>Item evento 205</t>
  </si>
  <si>
    <t>Item evento 206</t>
  </si>
  <si>
    <t>Item evento 207</t>
  </si>
  <si>
    <t>Item evento 208</t>
  </si>
  <si>
    <t>Item evento 209</t>
  </si>
  <si>
    <t>Item evento 210</t>
  </si>
  <si>
    <t>Item evento 211</t>
  </si>
  <si>
    <t>Item evento 212</t>
  </si>
  <si>
    <t>Item evento 213</t>
  </si>
  <si>
    <t>Item evento 214</t>
  </si>
  <si>
    <t>Item evento 215</t>
  </si>
  <si>
    <t>Item evento 216</t>
  </si>
  <si>
    <t>Item evento 217</t>
  </si>
  <si>
    <t>Item evento 218</t>
  </si>
  <si>
    <t>Item evento 219</t>
  </si>
  <si>
    <t>Item evento 220</t>
  </si>
  <si>
    <t>Item evento 221</t>
  </si>
  <si>
    <t>Item evento 222</t>
  </si>
  <si>
    <t>Item evento 223</t>
  </si>
  <si>
    <t>Item evento 224</t>
  </si>
  <si>
    <t>Item evento 225</t>
  </si>
  <si>
    <t>Item evento 226</t>
  </si>
  <si>
    <t>Item evento 227</t>
  </si>
  <si>
    <t>Item evento 228</t>
  </si>
  <si>
    <t>Item evento 229</t>
  </si>
  <si>
    <t>Item evento 230</t>
  </si>
  <si>
    <t>Item evento 231</t>
  </si>
  <si>
    <t>Item evento 232</t>
  </si>
  <si>
    <t>Item evento 233</t>
  </si>
  <si>
    <t>Item evento 234</t>
  </si>
  <si>
    <t>Item evento 235</t>
  </si>
  <si>
    <t>Item evento 236</t>
  </si>
  <si>
    <t>Item evento 237</t>
  </si>
  <si>
    <t>Item evento 238</t>
  </si>
  <si>
    <t>Item evento 239</t>
  </si>
  <si>
    <t>Item evento 240</t>
  </si>
  <si>
    <t>Item evento 241</t>
  </si>
  <si>
    <t>Item evento 242</t>
  </si>
  <si>
    <t>Item evento 243</t>
  </si>
  <si>
    <t>Item evento 244</t>
  </si>
  <si>
    <t>Item evento 245</t>
  </si>
  <si>
    <t>Item evento 246</t>
  </si>
  <si>
    <t>Item evento 247</t>
  </si>
  <si>
    <t>Item evento 248</t>
  </si>
  <si>
    <t>Item evento 249</t>
  </si>
  <si>
    <t>Item evento 250</t>
  </si>
  <si>
    <t>Item evento 251</t>
  </si>
  <si>
    <t>Item evento 252</t>
  </si>
  <si>
    <t>Item evento 253</t>
  </si>
  <si>
    <t>Item evento 254</t>
  </si>
  <si>
    <t>Item evento 255</t>
  </si>
  <si>
    <t>Item evento 256</t>
  </si>
  <si>
    <t>Item evento 257</t>
  </si>
  <si>
    <t>Item evento 258</t>
  </si>
  <si>
    <t>Item evento 259</t>
  </si>
  <si>
    <t>Item evento 260</t>
  </si>
  <si>
    <t>Item evento 261</t>
  </si>
  <si>
    <t>Item evento 262</t>
  </si>
  <si>
    <t>Item evento 263</t>
  </si>
  <si>
    <t>Item evento 264</t>
  </si>
  <si>
    <t>Item evento 265</t>
  </si>
  <si>
    <t>Item evento 266</t>
  </si>
  <si>
    <t>Item evento 267</t>
  </si>
  <si>
    <t>Item evento 268</t>
  </si>
  <si>
    <t>Item evento 269</t>
  </si>
  <si>
    <t>Item evento 270</t>
  </si>
  <si>
    <t>Item evento 271</t>
  </si>
  <si>
    <t>Item evento 272</t>
  </si>
  <si>
    <t>Item evento 273</t>
  </si>
  <si>
    <t>Item evento 274</t>
  </si>
  <si>
    <t>Item evento 275</t>
  </si>
  <si>
    <t>Item evento 276</t>
  </si>
  <si>
    <t>Item evento 277</t>
  </si>
  <si>
    <t>Item evento 278</t>
  </si>
  <si>
    <t>Item evento 279</t>
  </si>
  <si>
    <t>Item evento 280</t>
  </si>
  <si>
    <t>Item evento 281</t>
  </si>
  <si>
    <t>Item evento 282</t>
  </si>
  <si>
    <t>Item evento 283</t>
  </si>
  <si>
    <t>Item evento 284</t>
  </si>
  <si>
    <t>Item evento 285</t>
  </si>
  <si>
    <t>Item evento 286</t>
  </si>
  <si>
    <t>Item evento 287</t>
  </si>
  <si>
    <t>Item evento 288</t>
  </si>
  <si>
    <t>Item evento 289</t>
  </si>
  <si>
    <t>Item evento 290</t>
  </si>
  <si>
    <t>Item evento 291</t>
  </si>
  <si>
    <t>Item evento 292</t>
  </si>
  <si>
    <t>Item evento 293</t>
  </si>
  <si>
    <t>Item evento 294</t>
  </si>
  <si>
    <t>Item evento 295</t>
  </si>
  <si>
    <t>Item evento 296</t>
  </si>
  <si>
    <t>Item evento 297</t>
  </si>
  <si>
    <t>Item evento 298</t>
  </si>
  <si>
    <t>Item evento 299</t>
  </si>
  <si>
    <t>Item evento 300</t>
  </si>
  <si>
    <t>Item evento 301</t>
  </si>
  <si>
    <t>Item evento 302</t>
  </si>
  <si>
    <t>Item evento 303</t>
  </si>
  <si>
    <t>Item evento 304</t>
  </si>
  <si>
    <t>Item evento 305</t>
  </si>
  <si>
    <t>Item evento 306</t>
  </si>
  <si>
    <t>Item evento 307</t>
  </si>
  <si>
    <t>Item evento 308</t>
  </si>
  <si>
    <t>Item evento 309</t>
  </si>
  <si>
    <t>Item evento 310</t>
  </si>
  <si>
    <t>Item evento 311</t>
  </si>
  <si>
    <t>Item evento 312</t>
  </si>
  <si>
    <t>Item evento 313</t>
  </si>
  <si>
    <t>Item evento 314</t>
  </si>
  <si>
    <t>Item evento 315</t>
  </si>
  <si>
    <t>Item evento 316</t>
  </si>
  <si>
    <t>Item evento 317</t>
  </si>
  <si>
    <t>Item evento 318</t>
  </si>
  <si>
    <t>Item evento 319</t>
  </si>
  <si>
    <t>Item evento 320</t>
  </si>
  <si>
    <t>Item evento 321</t>
  </si>
  <si>
    <t>Item evento 322</t>
  </si>
  <si>
    <t>Item evento 323</t>
  </si>
  <si>
    <t>Item evento 324</t>
  </si>
  <si>
    <t>Item evento 325</t>
  </si>
  <si>
    <t>Item evento 326</t>
  </si>
  <si>
    <t>Item evento 327</t>
  </si>
  <si>
    <t>Item evento 328</t>
  </si>
  <si>
    <t>Item evento 329</t>
  </si>
  <si>
    <t>Item evento 330</t>
  </si>
  <si>
    <t>Item evento 331</t>
  </si>
  <si>
    <t>Item evento 332</t>
  </si>
  <si>
    <t>Item evento 333</t>
  </si>
  <si>
    <t>Item evento 334</t>
  </si>
  <si>
    <t>Item evento 335</t>
  </si>
  <si>
    <t>Item evento 336</t>
  </si>
  <si>
    <t>Item evento 345</t>
  </si>
  <si>
    <t>Item evento 346</t>
  </si>
  <si>
    <t>Item evento 347</t>
  </si>
  <si>
    <t>Item evento 348</t>
  </si>
  <si>
    <t>Item evento 349</t>
  </si>
  <si>
    <t>Item evento 350</t>
  </si>
  <si>
    <t>Item evento 351</t>
  </si>
  <si>
    <t>Item evento 352</t>
  </si>
  <si>
    <t>Item evento 353</t>
  </si>
  <si>
    <t>Item evento 354</t>
  </si>
  <si>
    <t>Item evento 355</t>
  </si>
  <si>
    <t>Item evento 356</t>
  </si>
  <si>
    <t>Item evento 357</t>
  </si>
  <si>
    <t>Item evento 358</t>
  </si>
  <si>
    <t>Item evento 359</t>
  </si>
  <si>
    <t>Item evento 360</t>
  </si>
  <si>
    <t>Item evento 361</t>
  </si>
  <si>
    <t>Item evento 362</t>
  </si>
  <si>
    <t>Item evento 363</t>
  </si>
  <si>
    <t>Item evento 364</t>
  </si>
  <si>
    <t>Item evento 365</t>
  </si>
  <si>
    <t>Item evento 366</t>
  </si>
  <si>
    <t>Item evento 367</t>
  </si>
  <si>
    <t>Item evento 368</t>
  </si>
  <si>
    <t>Item evento 369</t>
  </si>
  <si>
    <t>Item evento 370</t>
  </si>
  <si>
    <t>Item evento 371</t>
  </si>
  <si>
    <t>Item evento 372</t>
  </si>
  <si>
    <t>Item evento 373</t>
  </si>
  <si>
    <t>Item evento 374</t>
  </si>
  <si>
    <t>Item evento 375</t>
  </si>
  <si>
    <t>Item evento 376</t>
  </si>
  <si>
    <t>Item evento 377</t>
  </si>
  <si>
    <t>Item evento 378</t>
  </si>
  <si>
    <t>Item evento 379</t>
  </si>
  <si>
    <t>Item evento 380</t>
  </si>
  <si>
    <t>Item evento 381</t>
  </si>
  <si>
    <t>Item evento 382</t>
  </si>
  <si>
    <t>Item evento 383</t>
  </si>
  <si>
    <t>Item evento 384</t>
  </si>
  <si>
    <t>Item evento 385</t>
  </si>
  <si>
    <t>Item evento 386</t>
  </si>
  <si>
    <t>Item evento 387</t>
  </si>
  <si>
    <t>Item evento 388</t>
  </si>
  <si>
    <t>Item evento 389</t>
  </si>
  <si>
    <t>Item evento 390</t>
  </si>
  <si>
    <t>Item evento 391</t>
  </si>
  <si>
    <t>Item evento 392</t>
  </si>
  <si>
    <t>Item evento 393</t>
  </si>
  <si>
    <t>Item evento 394</t>
  </si>
  <si>
    <t>Item evento 395</t>
  </si>
  <si>
    <t>Item evento 396</t>
  </si>
  <si>
    <t>Item evento 397</t>
  </si>
  <si>
    <t>Item evento 398</t>
  </si>
  <si>
    <t>Item evento 399</t>
  </si>
  <si>
    <t>Item evento 400</t>
  </si>
  <si>
    <t>Item evento 401</t>
  </si>
  <si>
    <t>Item evento 402</t>
  </si>
  <si>
    <t>Item evento 403</t>
  </si>
  <si>
    <t>Item evento 404</t>
  </si>
  <si>
    <t>Item evento 405</t>
  </si>
  <si>
    <t>Item evento 406</t>
  </si>
  <si>
    <t>Item evento 407</t>
  </si>
  <si>
    <t>Item evento 408</t>
  </si>
  <si>
    <t>Item evento 409</t>
  </si>
  <si>
    <t>Item evento 410</t>
  </si>
  <si>
    <t>Item evento 411</t>
  </si>
  <si>
    <t>Item evento 412</t>
  </si>
  <si>
    <t>Item evento 413</t>
  </si>
  <si>
    <t>Item evento 414</t>
  </si>
  <si>
    <t>Item evento 415</t>
  </si>
  <si>
    <t>Item evento 416</t>
  </si>
  <si>
    <t>Item evento 417</t>
  </si>
  <si>
    <t>Item evento 418</t>
  </si>
  <si>
    <t>Item evento 419</t>
  </si>
  <si>
    <t>Item evento 420</t>
  </si>
  <si>
    <t>Item evento 421</t>
  </si>
  <si>
    <t>Item evento 422</t>
  </si>
  <si>
    <t>Item evento 423</t>
  </si>
  <si>
    <t>Item evento 424</t>
  </si>
  <si>
    <t>Item evento 425</t>
  </si>
  <si>
    <t>Item evento 426</t>
  </si>
  <si>
    <t>Item evento 427</t>
  </si>
  <si>
    <t>Item evento 428</t>
  </si>
  <si>
    <t>Item evento 429</t>
  </si>
  <si>
    <t>Item evento 430</t>
  </si>
  <si>
    <t>Item evento 431</t>
  </si>
  <si>
    <t>Item evento 432</t>
  </si>
  <si>
    <t>Item evento 433</t>
  </si>
  <si>
    <t>Item evento 434</t>
  </si>
  <si>
    <t>Item evento 435</t>
  </si>
  <si>
    <t>Item evento 436</t>
  </si>
  <si>
    <t>Item evento 437</t>
  </si>
  <si>
    <t>Item evento 438</t>
  </si>
  <si>
    <t>Item evento 439</t>
  </si>
  <si>
    <t>Item evento 440</t>
  </si>
  <si>
    <t>Item evento 441</t>
  </si>
  <si>
    <t>Item evento 442</t>
  </si>
  <si>
    <t>Item evento 443</t>
  </si>
  <si>
    <t>Item evento 444</t>
  </si>
  <si>
    <t>Item evento 445</t>
  </si>
  <si>
    <t>Item evento 446</t>
  </si>
  <si>
    <t>Item evento 447</t>
  </si>
  <si>
    <t>Item evento 448</t>
  </si>
  <si>
    <t>Item evento 449</t>
  </si>
  <si>
    <t>Item evento 450</t>
  </si>
  <si>
    <t>Item evento 451</t>
  </si>
  <si>
    <t>Item evento 452</t>
  </si>
  <si>
    <t>Item evento 453</t>
  </si>
  <si>
    <t>Item evento 454</t>
  </si>
  <si>
    <t>Item evento 455</t>
  </si>
  <si>
    <t>Item evento 456</t>
  </si>
  <si>
    <t>Item evento 457</t>
  </si>
  <si>
    <t>Item evento 458</t>
  </si>
  <si>
    <t>Item evento 459</t>
  </si>
  <si>
    <t>Item evento 460</t>
  </si>
  <si>
    <t>Item evento 461</t>
  </si>
  <si>
    <t>Item evento 462</t>
  </si>
  <si>
    <t>Item evento 463</t>
  </si>
  <si>
    <t>Item evento 464</t>
  </si>
  <si>
    <t>Item evento 465</t>
  </si>
  <si>
    <t>Item evento 466</t>
  </si>
  <si>
    <t>Item evento 467</t>
  </si>
  <si>
    <t>Item evento 468</t>
  </si>
  <si>
    <t>Item evento 469</t>
  </si>
  <si>
    <t>Item evento 470</t>
  </si>
  <si>
    <t>Item evento 471</t>
  </si>
  <si>
    <t>Item evento 472</t>
  </si>
  <si>
    <t>Item evento 473</t>
  </si>
  <si>
    <t>Item evento 474</t>
  </si>
  <si>
    <t>Item evento 475</t>
  </si>
  <si>
    <t>Item evento 476</t>
  </si>
  <si>
    <t>Item evento 477</t>
  </si>
  <si>
    <t>Item evento 478</t>
  </si>
  <si>
    <t>Item evento 479</t>
  </si>
  <si>
    <t>Item evento 480</t>
  </si>
  <si>
    <t>Item evento 481</t>
  </si>
  <si>
    <t>Item evento 482</t>
  </si>
  <si>
    <t>Item evento 483</t>
  </si>
  <si>
    <t>Item evento 484</t>
  </si>
  <si>
    <t>Item evento 485</t>
  </si>
  <si>
    <t>Item evento 486</t>
  </si>
  <si>
    <t>Item evento 487</t>
  </si>
  <si>
    <t>Item evento 488</t>
  </si>
  <si>
    <t>Item evento 489</t>
  </si>
  <si>
    <t>Item evento 490</t>
  </si>
  <si>
    <t>Item evento 491</t>
  </si>
  <si>
    <t>Item evento 492</t>
  </si>
  <si>
    <t>Item evento 493</t>
  </si>
  <si>
    <t>Item evento 494</t>
  </si>
  <si>
    <t>Item evento 495</t>
  </si>
  <si>
    <t>Item evento 496</t>
  </si>
  <si>
    <t>Item evento 497</t>
  </si>
  <si>
    <t>Item evento 498</t>
  </si>
  <si>
    <t>Item evento 499</t>
  </si>
  <si>
    <t>item entrada 1000</t>
  </si>
  <si>
    <t>Receitas</t>
  </si>
  <si>
    <t>item entrada 1001</t>
  </si>
  <si>
    <t>item entrada 1002</t>
  </si>
  <si>
    <t>item entrada 1003</t>
  </si>
  <si>
    <t>item entrada 1004</t>
  </si>
  <si>
    <t>item entrada 1005</t>
  </si>
  <si>
    <t>item entrada 1006</t>
  </si>
  <si>
    <t>Item evento 1</t>
  </si>
  <si>
    <t>Rótulos de Linha</t>
  </si>
  <si>
    <t>Total Geral</t>
  </si>
  <si>
    <t>2020</t>
  </si>
  <si>
    <t>2021</t>
  </si>
  <si>
    <t>Despesa</t>
  </si>
  <si>
    <t xml:space="preserve">Soma de Valor Real </t>
  </si>
  <si>
    <t>2021 Total</t>
  </si>
  <si>
    <t xml:space="preserve">Saldo Total </t>
  </si>
  <si>
    <t>Categoria</t>
  </si>
  <si>
    <t>Datas</t>
  </si>
  <si>
    <t>Rótulos de Coluna</t>
  </si>
  <si>
    <t>Receita ou Despesa</t>
  </si>
  <si>
    <t>Valor absoluto</t>
  </si>
  <si>
    <t>item entrada 1007</t>
  </si>
  <si>
    <t>item entrada 1008</t>
  </si>
  <si>
    <t>item entrada 1009</t>
  </si>
  <si>
    <t>item entrada 1010</t>
  </si>
  <si>
    <t>item entrada 1011</t>
  </si>
  <si>
    <t>item entrada 1012</t>
  </si>
  <si>
    <t>item entrada 1013</t>
  </si>
  <si>
    <t>item entrada 1014</t>
  </si>
  <si>
    <t>item entrada 1015</t>
  </si>
  <si>
    <t>item entrada 1016</t>
  </si>
  <si>
    <t>item entrada 1017</t>
  </si>
  <si>
    <t>item entrada 1018</t>
  </si>
  <si>
    <t>item entrada 1019</t>
  </si>
  <si>
    <t>item entrada 1020</t>
  </si>
  <si>
    <t>item entrada 1021</t>
  </si>
  <si>
    <t>item entrada 1022</t>
  </si>
  <si>
    <t>item entrada 1023</t>
  </si>
  <si>
    <t>item entrada 1024</t>
  </si>
  <si>
    <t>item entrada 1025</t>
  </si>
  <si>
    <t>item entrada 1026</t>
  </si>
  <si>
    <t>item entrada 1027</t>
  </si>
  <si>
    <t>item entrada 1028</t>
  </si>
  <si>
    <t>item entrada 1029</t>
  </si>
  <si>
    <t>item entrada 1030</t>
  </si>
  <si>
    <t>item entrada 1031</t>
  </si>
  <si>
    <t>item entrada 1032</t>
  </si>
  <si>
    <t>item entrada 1033</t>
  </si>
  <si>
    <t>item entrada 1034</t>
  </si>
  <si>
    <t>item entrada 1035</t>
  </si>
  <si>
    <t>SALDO MENSAL POR CARTEIRA</t>
  </si>
  <si>
    <t>jan</t>
  </si>
  <si>
    <t>fev</t>
  </si>
  <si>
    <t>item teste</t>
  </si>
  <si>
    <t xml:space="preserve">Total </t>
  </si>
  <si>
    <t>Anos</t>
  </si>
  <si>
    <t>xxxxxx</t>
  </si>
  <si>
    <t>dez</t>
  </si>
  <si>
    <t>SALDO TOTAL INVESTIMENTOS</t>
  </si>
  <si>
    <t>Saldo mensal</t>
  </si>
  <si>
    <t>SALDO MESES SELECIONADOS</t>
  </si>
  <si>
    <t>Objetivo</t>
  </si>
  <si>
    <t>Saldo real</t>
  </si>
  <si>
    <t>mar</t>
  </si>
  <si>
    <t>CONTROLE FINANCEIRO PESSOAL</t>
  </si>
  <si>
    <t>abr</t>
  </si>
  <si>
    <t>nov</t>
  </si>
  <si>
    <t>out</t>
  </si>
  <si>
    <t>Saldo Mês</t>
  </si>
  <si>
    <t>Despesas</t>
  </si>
  <si>
    <t>Valor Real</t>
  </si>
  <si>
    <t>Celular novo</t>
  </si>
  <si>
    <t>CP Banco 2</t>
  </si>
  <si>
    <t>xxxxxxxx</t>
  </si>
  <si>
    <t>CC Banco 2</t>
  </si>
  <si>
    <t>Entrada</t>
  </si>
  <si>
    <t>Dívidas</t>
  </si>
  <si>
    <t>Xxx</t>
  </si>
  <si>
    <t>Yyy</t>
  </si>
  <si>
    <t>Yyyy</t>
  </si>
  <si>
    <t>Yuiip</t>
  </si>
  <si>
    <t>item x</t>
  </si>
  <si>
    <t>xxx</t>
  </si>
  <si>
    <t>Conserto microondas</t>
  </si>
  <si>
    <t>Outras</t>
  </si>
  <si>
    <t>Pipoca</t>
  </si>
  <si>
    <t>Almoço</t>
  </si>
  <si>
    <t>Pilates</t>
  </si>
  <si>
    <t>Tênis de corrida</t>
  </si>
  <si>
    <t>Lanche</t>
  </si>
  <si>
    <t>Teste</t>
  </si>
  <si>
    <t>Sapato social xxxxx</t>
  </si>
  <si>
    <t>abr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</si>
</sst>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-&quot;R$&quot;* #,##0.00_-;\-&quot;R$&quot;* #,##0.00_-;_-&quot;R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8"/>
      <color rgb="FF00B050"/>
      <name val="Arial Black"/>
      <family val="2"/>
    </font>
    <font>
      <b/>
      <sz val="72"/>
      <color theme="1"/>
      <name val="Wingdings"/>
      <charset val="2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2">
    <xf numFmtId="0" fontId="0" fillId="0" borderId="0"/>
    <xf numFmtId="44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3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3" fillId="15" borderId="0" applyNumberFormat="0" applyBorder="0" applyAlignment="0" applyProtection="0"/>
  </cellStyleXfs>
  <cellXfs count="55">
    <xf numFmtId="0" fontId="0" fillId="0" borderId="0" xfId="0"/>
    <xf numFmtId="0" fontId="0" fillId="0" borderId="0" xfId="0" applyFont="1" applyFill="1" applyBorder="1"/>
    <xf numFmtId="0" fontId="0" fillId="0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/>
    <xf numFmtId="14" fontId="0" fillId="0" borderId="0" xfId="0" applyNumberFormat="1" applyFont="1" applyFill="1" applyBorder="1"/>
    <xf numFmtId="0" fontId="0" fillId="0" borderId="0" xfId="0" pivotButton="1"/>
    <xf numFmtId="0" fontId="0" fillId="0" borderId="0" xfId="0" applyAlignment="1">
      <alignment horizontal="left" indent="2"/>
    </xf>
    <xf numFmtId="14" fontId="0" fillId="0" borderId="0" xfId="0" applyNumberFormat="1" applyAlignment="1">
      <alignment horizontal="left" indent="1"/>
    </xf>
    <xf numFmtId="44" fontId="0" fillId="0" borderId="0" xfId="1" applyFont="1"/>
    <xf numFmtId="44" fontId="0" fillId="0" borderId="0" xfId="1" applyNumberFormat="1" applyFont="1"/>
    <xf numFmtId="44" fontId="0" fillId="0" borderId="0" xfId="0" applyNumberFormat="1"/>
    <xf numFmtId="44" fontId="0" fillId="0" borderId="0" xfId="1" applyFont="1" applyFill="1" applyBorder="1"/>
    <xf numFmtId="0" fontId="1" fillId="5" borderId="1" xfId="5" applyBorder="1"/>
    <xf numFmtId="0" fontId="1" fillId="6" borderId="1" xfId="6" applyBorder="1"/>
    <xf numFmtId="0" fontId="1" fillId="7" borderId="1" xfId="7" applyBorder="1"/>
    <xf numFmtId="0" fontId="1" fillId="8" borderId="1" xfId="8" applyBorder="1"/>
    <xf numFmtId="0" fontId="1" fillId="2" borderId="1" xfId="2" applyBorder="1"/>
    <xf numFmtId="0" fontId="1" fillId="3" borderId="1" xfId="3" applyBorder="1"/>
    <xf numFmtId="14" fontId="1" fillId="7" borderId="1" xfId="7" applyNumberFormat="1" applyBorder="1"/>
    <xf numFmtId="0" fontId="0" fillId="0" borderId="0" xfId="0" applyFont="1" applyFill="1" applyBorder="1" applyAlignment="1">
      <alignment wrapText="1"/>
    </xf>
    <xf numFmtId="0" fontId="0" fillId="0" borderId="0" xfId="4" applyFont="1" applyFill="1" applyBorder="1" applyAlignment="1">
      <alignment wrapText="1"/>
    </xf>
    <xf numFmtId="14" fontId="0" fillId="0" borderId="0" xfId="4" applyNumberFormat="1" applyFont="1" applyFill="1" applyBorder="1" applyAlignment="1">
      <alignment wrapText="1"/>
    </xf>
    <xf numFmtId="0" fontId="0" fillId="0" borderId="0" xfId="5" applyFont="1" applyFill="1" applyBorder="1"/>
    <xf numFmtId="14" fontId="0" fillId="0" borderId="0" xfId="5" applyNumberFormat="1" applyFont="1" applyFill="1" applyBorder="1"/>
    <xf numFmtId="0" fontId="0" fillId="0" borderId="0" xfId="6" applyFont="1" applyFill="1" applyBorder="1"/>
    <xf numFmtId="14" fontId="0" fillId="0" borderId="0" xfId="6" applyNumberFormat="1" applyFont="1" applyFill="1" applyBorder="1"/>
    <xf numFmtId="0" fontId="0" fillId="9" borderId="0" xfId="0" applyFont="1" applyFill="1" applyBorder="1"/>
    <xf numFmtId="0" fontId="0" fillId="9" borderId="0" xfId="6" applyFont="1" applyFill="1" applyBorder="1"/>
    <xf numFmtId="0" fontId="0" fillId="0" borderId="0" xfId="0" applyNumberFormat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0" fillId="13" borderId="2" xfId="0" applyFill="1" applyBorder="1"/>
    <xf numFmtId="0" fontId="0" fillId="11" borderId="2" xfId="0" applyFill="1" applyBorder="1"/>
    <xf numFmtId="0" fontId="1" fillId="12" borderId="0" xfId="9" applyFill="1"/>
    <xf numFmtId="0" fontId="5" fillId="12" borderId="0" xfId="0" applyFont="1" applyFill="1" applyAlignment="1">
      <alignment vertical="center"/>
    </xf>
    <xf numFmtId="0" fontId="5" fillId="12" borderId="2" xfId="0" applyFont="1" applyFill="1" applyBorder="1" applyAlignment="1">
      <alignment vertical="center"/>
    </xf>
    <xf numFmtId="44" fontId="7" fillId="13" borderId="0" xfId="1" applyFont="1" applyFill="1"/>
    <xf numFmtId="44" fontId="1" fillId="7" borderId="0" xfId="7" applyNumberFormat="1"/>
    <xf numFmtId="44" fontId="1" fillId="14" borderId="0" xfId="10" applyNumberFormat="1"/>
    <xf numFmtId="0" fontId="0" fillId="16" borderId="0" xfId="0" applyFill="1"/>
    <xf numFmtId="44" fontId="0" fillId="0" borderId="0" xfId="0" applyNumberFormat="1" applyAlignment="1">
      <alignment vertical="center"/>
    </xf>
    <xf numFmtId="44" fontId="6" fillId="0" borderId="0" xfId="1" applyFont="1" applyFill="1" applyAlignment="1">
      <alignment vertical="center"/>
    </xf>
    <xf numFmtId="0" fontId="0" fillId="0" borderId="0" xfId="0" applyAlignment="1">
      <alignment horizontal="left" indent="1"/>
    </xf>
    <xf numFmtId="14" fontId="0" fillId="0" borderId="0" xfId="0" applyNumberFormat="1" applyAlignment="1">
      <alignment horizontal="left" indent="2"/>
    </xf>
    <xf numFmtId="0" fontId="2" fillId="16" borderId="0" xfId="0" applyFont="1" applyFill="1"/>
    <xf numFmtId="44" fontId="2" fillId="16" borderId="0" xfId="0" applyNumberFormat="1" applyFont="1" applyFill="1"/>
    <xf numFmtId="0" fontId="8" fillId="16" borderId="0" xfId="0" applyFont="1" applyFill="1"/>
    <xf numFmtId="44" fontId="2" fillId="16" borderId="0" xfId="1" applyFont="1" applyFill="1"/>
    <xf numFmtId="0" fontId="9" fillId="16" borderId="0" xfId="0" applyFont="1" applyFill="1" applyAlignment="1">
      <alignment horizontal="center" vertical="center"/>
    </xf>
    <xf numFmtId="44" fontId="6" fillId="0" borderId="0" xfId="1" applyFont="1" applyFill="1" applyAlignment="1">
      <alignment horizontal="center" vertical="center"/>
    </xf>
    <xf numFmtId="44" fontId="6" fillId="13" borderId="0" xfId="1" applyFont="1" applyFill="1" applyAlignment="1">
      <alignment horizontal="center" vertical="center"/>
    </xf>
    <xf numFmtId="0" fontId="2" fillId="15" borderId="0" xfId="11" applyFont="1" applyAlignment="1">
      <alignment horizontal="center"/>
    </xf>
    <xf numFmtId="0" fontId="5" fillId="12" borderId="0" xfId="0" applyFont="1" applyFill="1" applyAlignment="1">
      <alignment horizontal="center" vertical="center"/>
    </xf>
  </cellXfs>
  <cellStyles count="12">
    <cellStyle name="20% - Ênfase4" xfId="2" builtinId="42"/>
    <cellStyle name="20% - Ênfase5" xfId="5" builtinId="46"/>
    <cellStyle name="20% - Ênfase6" xfId="7" builtinId="50"/>
    <cellStyle name="40% - Ênfase4" xfId="3" builtinId="43"/>
    <cellStyle name="40% - Ênfase5" xfId="6" builtinId="47"/>
    <cellStyle name="40% - Ênfase6" xfId="8" builtinId="51"/>
    <cellStyle name="60% - Ênfase2" xfId="10" builtinId="36"/>
    <cellStyle name="60% - Ênfase3" xfId="9" builtinId="40"/>
    <cellStyle name="Ênfase5" xfId="4" builtinId="45"/>
    <cellStyle name="Ênfase6" xfId="11" builtinId="49"/>
    <cellStyle name="Moeda" xfId="1" builtinId="4"/>
    <cellStyle name="Normal" xfId="0" builtinId="0"/>
  </cellStyles>
  <dxfs count="112">
    <dxf>
      <numFmt numFmtId="34" formatCode="_-&quot;R$&quot;* #,##0.00_-;\-&quot;R$&quot;* #,##0.00_-;_-&quot;R$&quot;* &quot;-&quot;??_-;_-@_-"/>
    </dxf>
    <dxf>
      <numFmt numFmtId="34" formatCode="_-&quot;R$&quot;* #,##0.00_-;\-&quot;R$&quot;* #,##0.00_-;_-&quot;R$&quot;* &quot;-&quot;??_-;_-@_-"/>
    </dxf>
    <dxf>
      <numFmt numFmtId="34" formatCode="_-&quot;R$&quot;* #,##0.00_-;\-&quot;R$&quot;* #,##0.00_-;_-&quot;R$&quot;* &quot;-&quot;??_-;_-@_-"/>
    </dxf>
    <dxf>
      <numFmt numFmtId="34" formatCode="_-&quot;R$&quot;* #,##0.00_-;\-&quot;R$&quot;* #,##0.00_-;_-&quot;R$&quot;* &quot;-&quot;??_-;_-@_-"/>
    </dxf>
    <dxf>
      <numFmt numFmtId="34" formatCode="_-&quot;R$&quot;* #,##0.00_-;\-&quot;R$&quot;* #,##0.00_-;_-&quot;R$&quot;* &quot;-&quot;??_-;_-@_-"/>
    </dxf>
    <dxf>
      <numFmt numFmtId="34" formatCode="_-&quot;R$&quot;* #,##0.00_-;\-&quot;R$&quot;* #,##0.00_-;_-&quot;R$&quot;* &quot;-&quot;??_-;_-@_-"/>
    </dxf>
    <dxf>
      <numFmt numFmtId="34" formatCode="_-&quot;R$&quot;* #,##0.00_-;\-&quot;R$&quot;* #,##0.00_-;_-&quot;R$&quot;* &quot;-&quot;??_-;_-@_-"/>
    </dxf>
    <dxf>
      <numFmt numFmtId="34" formatCode="_-&quot;R$&quot;* #,##0.00_-;\-&quot;R$&quot;* #,##0.00_-;_-&quot;R$&quot;* &quot;-&quot;??_-;_-@_-"/>
    </dxf>
    <dxf>
      <numFmt numFmtId="34" formatCode="_-&quot;R$&quot;* #,##0.00_-;\-&quot;R$&quot;* #,##0.00_-;_-&quot;R$&quot;* &quot;-&quot;??_-;_-@_-"/>
    </dxf>
    <dxf>
      <numFmt numFmtId="34" formatCode="_-&quot;R$&quot;* #,##0.00_-;\-&quot;R$&quot;* #,##0.00_-;_-&quot;R$&quot;* &quot;-&quot;??_-;_-@_-"/>
    </dxf>
    <dxf>
      <numFmt numFmtId="34" formatCode="_-&quot;R$&quot;* #,##0.00_-;\-&quot;R$&quot;* #,##0.00_-;_-&quot;R$&quot;* &quot;-&quot;??_-;_-@_-"/>
    </dxf>
    <dxf>
      <numFmt numFmtId="34" formatCode="_-&quot;R$&quot;* #,##0.00_-;\-&quot;R$&quot;* #,##0.00_-;_-&quot;R$&quot;* &quot;-&quot;??_-;_-@_-"/>
    </dxf>
    <dxf>
      <numFmt numFmtId="34" formatCode="_-&quot;R$&quot;* #,##0.00_-;\-&quot;R$&quot;* #,##0.00_-;_-&quot;R$&quot;* &quot;-&quot;??_-;_-@_-"/>
    </dxf>
    <dxf>
      <numFmt numFmtId="34" formatCode="_-&quot;R$&quot;* #,##0.00_-;\-&quot;R$&quot;* #,##0.00_-;_-&quot;R$&quot;* &quot;-&quot;??_-;_-@_-"/>
    </dxf>
    <dxf>
      <numFmt numFmtId="34" formatCode="_-&quot;R$&quot;* #,##0.00_-;\-&quot;R$&quot;* #,##0.00_-;_-&quot;R$&quot;* &quot;-&quot;??_-;_-@_-"/>
    </dxf>
    <dxf>
      <numFmt numFmtId="34" formatCode="_-&quot;R$&quot;* #,##0.00_-;\-&quot;R$&quot;* #,##0.00_-;_-&quot;R$&quot;* &quot;-&quot;??_-;_-@_-"/>
    </dxf>
    <dxf>
      <numFmt numFmtId="34" formatCode="_-&quot;R$&quot;* #,##0.00_-;\-&quot;R$&quot;* #,##0.00_-;_-&quot;R$&quot;* &quot;-&quot;??_-;_-@_-"/>
    </dxf>
    <dxf>
      <numFmt numFmtId="34" formatCode="_-&quot;R$&quot;* #,##0.00_-;\-&quot;R$&quot;* #,##0.00_-;_-&quot;R$&quot;* &quot;-&quot;??_-;_-@_-"/>
    </dxf>
    <dxf>
      <numFmt numFmtId="34" formatCode="_-&quot;R$&quot;* #,##0.00_-;\-&quot;R$&quot;* #,##0.00_-;_-&quot;R$&quot;* &quot;-&quot;??_-;_-@_-"/>
    </dxf>
    <dxf>
      <numFmt numFmtId="34" formatCode="_-&quot;R$&quot;* #,##0.00_-;\-&quot;R$&quot;* #,##0.00_-;_-&quot;R$&quot;* &quot;-&quot;??_-;_-@_-"/>
    </dxf>
    <dxf>
      <numFmt numFmtId="34" formatCode="_-&quot;R$&quot;* #,##0.00_-;\-&quot;R$&quot;* #,##0.00_-;_-&quot;R$&quot;* &quot;-&quot;??_-;_-@_-"/>
    </dxf>
    <dxf>
      <numFmt numFmtId="34" formatCode="_-&quot;R$&quot;* #,##0.00_-;\-&quot;R$&quot;* #,##0.00_-;_-&quot;R$&quot;* &quot;-&quot;??_-;_-@_-"/>
    </dxf>
    <dxf>
      <numFmt numFmtId="34" formatCode="_-&quot;R$&quot;* #,##0.00_-;\-&quot;R$&quot;* #,##0.00_-;_-&quot;R$&quot;* &quot;-&quot;??_-;_-@_-"/>
    </dxf>
    <dxf>
      <numFmt numFmtId="34" formatCode="_-&quot;R$&quot;* #,##0.00_-;\-&quot;R$&quot;* #,##0.00_-;_-&quot;R$&quot;* &quot;-&quot;??_-;_-@_-"/>
    </dxf>
    <dxf>
      <numFmt numFmtId="34" formatCode="_-&quot;R$&quot;* #,##0.00_-;\-&quot;R$&quot;* #,##0.00_-;_-&quot;R$&quot;* &quot;-&quot;??_-;_-@_-"/>
    </dxf>
    <dxf>
      <numFmt numFmtId="34" formatCode="_-&quot;R$&quot;* #,##0.00_-;\-&quot;R$&quot;* #,##0.00_-;_-&quot;R$&quot;* &quot;-&quot;??_-;_-@_-"/>
    </dxf>
    <dxf>
      <numFmt numFmtId="34" formatCode="_-&quot;R$&quot;* #,##0.00_-;\-&quot;R$&quot;* #,##0.00_-;_-&quot;R$&quot;* &quot;-&quot;??_-;_-@_-"/>
    </dxf>
    <dxf>
      <numFmt numFmtId="34" formatCode="_-&quot;R$&quot;* #,##0.00_-;\-&quot;R$&quot;* #,##0.00_-;_-&quot;R$&quot;* &quot;-&quot;??_-;_-@_-"/>
    </dxf>
    <dxf>
      <numFmt numFmtId="34" formatCode="_-&quot;R$&quot;* #,##0.00_-;\-&quot;R$&quot;* #,##0.00_-;_-&quot;R$&quot;* &quot;-&quot;??_-;_-@_-"/>
    </dxf>
    <dxf>
      <numFmt numFmtId="34" formatCode="_-&quot;R$&quot;* #,##0.00_-;\-&quot;R$&quot;* #,##0.00_-;_-&quot;R$&quot;* &quot;-&quot;??_-;_-@_-"/>
    </dxf>
    <dxf>
      <numFmt numFmtId="34" formatCode="_-&quot;R$&quot;* #,##0.00_-;\-&quot;R$&quot;* #,##0.00_-;_-&quot;R$&quot;* &quot;-&quot;??_-;_-@_-"/>
    </dxf>
    <dxf>
      <numFmt numFmtId="34" formatCode="_-&quot;R$&quot;* #,##0.00_-;\-&quot;R$&quot;* #,##0.00_-;_-&quot;R$&quot;* &quot;-&quot;??_-;_-@_-"/>
    </dxf>
    <dxf>
      <numFmt numFmtId="34" formatCode="_-&quot;R$&quot;* #,##0.00_-;\-&quot;R$&quot;* #,##0.00_-;_-&quot;R$&quot;* &quot;-&quot;??_-;_-@_-"/>
    </dxf>
    <dxf>
      <numFmt numFmtId="34" formatCode="_-&quot;R$&quot;* #,##0.00_-;\-&quot;R$&quot;* #,##0.00_-;_-&quot;R$&quot;* &quot;-&quot;??_-;_-@_-"/>
    </dxf>
    <dxf>
      <numFmt numFmtId="34" formatCode="_-&quot;R$&quot;* #,##0.00_-;\-&quot;R$&quot;* #,##0.00_-;_-&quot;R$&quot;* &quot;-&quot;??_-;_-@_-"/>
    </dxf>
    <dxf>
      <numFmt numFmtId="34" formatCode="_-&quot;R$&quot;* #,##0.00_-;\-&quot;R$&quot;* #,##0.00_-;_-&quot;R$&quot;* &quot;-&quot;??_-;_-@_-"/>
    </dxf>
    <dxf>
      <numFmt numFmtId="34" formatCode="_-&quot;R$&quot;* #,##0.00_-;\-&quot;R$&quot;* #,##0.00_-;_-&quot;R$&quot;* &quot;-&quot;??_-;_-@_-"/>
    </dxf>
    <dxf>
      <numFmt numFmtId="34" formatCode="_-&quot;R$&quot;* #,##0.00_-;\-&quot;R$&quot;* #,##0.00_-;_-&quot;R$&quot;* &quot;-&quot;??_-;_-@_-"/>
    </dxf>
    <dxf>
      <numFmt numFmtId="34" formatCode="_-&quot;R$&quot;* #,##0.00_-;\-&quot;R$&quot;* #,##0.00_-;_-&quot;R$&quot;* &quot;-&quot;??_-;_-@_-"/>
    </dxf>
    <dxf>
      <numFmt numFmtId="34" formatCode="_-&quot;R$&quot;* #,##0.00_-;\-&quot;R$&quot;* #,##0.00_-;_-&quot;R$&quot;* &quot;-&quot;??_-;_-@_-"/>
    </dxf>
    <dxf>
      <numFmt numFmtId="34" formatCode="_-&quot;R$&quot;* #,##0.00_-;\-&quot;R$&quot;* #,##0.00_-;_-&quot;R$&quot;* &quot;-&quot;??_-;_-@_-"/>
    </dxf>
    <dxf>
      <numFmt numFmtId="34" formatCode="_-&quot;R$&quot;* #,##0.00_-;\-&quot;R$&quot;* #,##0.00_-;_-&quot;R$&quot;* &quot;-&quot;??_-;_-@_-"/>
    </dxf>
    <dxf>
      <numFmt numFmtId="34" formatCode="_-&quot;R$&quot;* #,##0.00_-;\-&quot;R$&quot;* #,##0.00_-;_-&quot;R$&quot;* &quot;-&quot;??_-;_-@_-"/>
    </dxf>
    <dxf>
      <numFmt numFmtId="34" formatCode="_-&quot;R$&quot;* #,##0.00_-;\-&quot;R$&quot;* #,##0.00_-;_-&quot;R$&quot;* &quot;-&quot;??_-;_-@_-"/>
    </dxf>
    <dxf>
      <numFmt numFmtId="34" formatCode="_-&quot;R$&quot;* #,##0.00_-;\-&quot;R$&quot;* #,##0.00_-;_-&quot;R$&quot;* &quot;-&quot;??_-;_-@_-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34" formatCode="_-&quot;R$&quot;* #,##0.00_-;\-&quot;R$&quot;* #,##0.00_-;_-&quot;R$&quot;* &quot;-&quot;??_-;_-@_-"/>
    </dxf>
    <dxf>
      <numFmt numFmtId="34" formatCode="_-&quot;R$&quot;* #,##0.00_-;\-&quot;R$&quot;* #,##0.00_-;_-&quot;R$&quot;* &quot;-&quot;??_-;_-@_-"/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numFmt numFmtId="34" formatCode="_-&quot;R$&quot;* #,##0.00_-;\-&quot;R$&quot;* #,##0.00_-;_-&quot;R$&quot;* &quot;-&quot;??_-;_-@_-"/>
    </dxf>
    <dxf>
      <numFmt numFmtId="34" formatCode="_-&quot;R$&quot;* #,##0.00_-;\-&quot;R$&quot;* #,##0.00_-;_-&quot;R$&quot;* &quot;-&quot;??_-;_-@_-"/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numFmt numFmtId="34" formatCode="_-&quot;R$&quot;* #,##0.00_-;\-&quot;R$&quot;* #,##0.00_-;_-&quot;R$&quot;* &quot;-&quot;??_-;_-@_-"/>
    </dxf>
    <dxf>
      <numFmt numFmtId="34" formatCode="_-&quot;R$&quot;* #,##0.00_-;\-&quot;R$&quot;* #,##0.00_-;_-&quot;R$&quot;* &quot;-&quot;??_-;_-@_-"/>
    </dxf>
    <dxf>
      <numFmt numFmtId="34" formatCode="_-&quot;R$&quot;* #,##0.00_-;\-&quot;R$&quot;* #,##0.00_-;_-&quot;R$&quot;* &quot;-&quot;??_-;_-@_-"/>
    </dxf>
    <dxf>
      <numFmt numFmtId="34" formatCode="_-&quot;R$&quot;* #,##0.00_-;\-&quot;R$&quot;* #,##0.00_-;_-&quot;R$&quot;* &quot;-&quot;??_-;_-@_-"/>
    </dxf>
    <dxf>
      <numFmt numFmtId="34" formatCode="_-&quot;R$&quot;* #,##0.00_-;\-&quot;R$&quot;* #,##0.00_-;_-&quot;R$&quot;* &quot;-&quot;??_-;_-@_-"/>
    </dxf>
    <dxf>
      <font>
        <color theme="9" tint="0.39994506668294322"/>
      </font>
    </dxf>
    <dxf>
      <font>
        <color rgb="FFFF0000"/>
      </font>
    </dxf>
    <dxf>
      <font>
        <color rgb="FFFFC000"/>
      </font>
    </dxf>
    <dxf>
      <font>
        <color rgb="FFFF0000"/>
      </font>
    </dxf>
    <dxf>
      <font>
        <color theme="9" tint="-0.24994659260841701"/>
      </font>
    </dxf>
    <dxf>
      <font>
        <color rgb="FFFF0000"/>
      </font>
    </dxf>
    <dxf>
      <font>
        <color rgb="FFFFC000"/>
      </font>
    </dxf>
    <dxf>
      <font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numFmt numFmtId="34" formatCode="_-&quot;R$&quot;* #,##0.00_-;\-&quot;R$&quot;* #,##0.00_-;_-&quot;R$&quot;* &quot;-&quot;??_-;_-@_-"/>
    </dxf>
    <dxf>
      <numFmt numFmtId="34" formatCode="_-&quot;R$&quot;* #,##0.00_-;\-&quot;R$&quot;* #,##0.00_-;_-&quot;R$&quot;* &quot;-&quot;??_-;_-@_-"/>
    </dxf>
    <dxf>
      <numFmt numFmtId="0" formatCode="General"/>
    </dxf>
    <dxf>
      <font>
        <b/>
        <i val="0"/>
        <color theme="9" tint="-0.24994659260841701"/>
      </font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0" formatCode="General"/>
    </dxf>
    <dxf>
      <numFmt numFmtId="0" formatCode="General"/>
    </dxf>
    <dxf>
      <numFmt numFmtId="0" formatCode="General"/>
    </dxf>
    <dxf>
      <numFmt numFmtId="19" formatCode="dd/mm/yyyy"/>
    </dxf>
    <dxf>
      <numFmt numFmtId="0" formatCode="General"/>
    </dxf>
    <dxf>
      <font>
        <color theme="9" tint="-0.24994659260841701"/>
      </font>
    </dxf>
    <dxf>
      <font>
        <color rgb="FFFF0000"/>
      </font>
    </dxf>
    <dxf>
      <font>
        <color rgb="FFFFC000"/>
      </font>
    </dxf>
    <dxf>
      <font>
        <b/>
        <sz val="11"/>
        <color theme="1"/>
      </font>
    </dxf>
    <dxf>
      <fill>
        <patternFill patternType="solid">
          <fgColor theme="0"/>
          <bgColor theme="0" tint="-0.14996795556505021"/>
        </patternFill>
      </fill>
      <border diagonalUp="0" diagonalDown="0">
        <left/>
        <right/>
        <top/>
        <bottom/>
        <vertical/>
        <horizontal/>
      </border>
    </dxf>
    <dxf>
      <border>
        <top style="thin">
          <color theme="9" tint="0.79998168889431442"/>
        </top>
        <bottom style="thin">
          <color theme="9" tint="0.79998168889431442"/>
        </bottom>
      </border>
    </dxf>
    <dxf>
      <border>
        <top style="thin">
          <color theme="9" tint="0.79998168889431442"/>
        </top>
        <bottom style="thin">
          <color theme="9" tint="0.79998168889431442"/>
        </bottom>
      </border>
    </dxf>
    <dxf>
      <fill>
        <patternFill patternType="solid">
          <fgColor theme="9" tint="0.79998168889431442"/>
          <bgColor theme="9" tint="0.79998168889431442"/>
        </patternFill>
      </fill>
      <border>
        <bottom style="thin">
          <color theme="9"/>
        </bottom>
      </border>
    </dxf>
    <dxf>
      <font>
        <color theme="0"/>
      </font>
      <fill>
        <patternFill patternType="solid">
          <fgColor theme="9" tint="0.39997558519241921"/>
          <bgColor theme="9" tint="0.39997558519241921"/>
        </patternFill>
      </fill>
      <border>
        <bottom style="thin">
          <color theme="9" tint="0.79998168889431442"/>
        </bottom>
        <horizontal style="thin">
          <color theme="9" tint="0.39997558519241921"/>
        </horizontal>
      </border>
    </dxf>
    <dxf>
      <border>
        <bottom style="thin">
          <color theme="9" tint="0.59999389629810485"/>
        </bottom>
      </border>
    </dxf>
    <dxf>
      <font>
        <b/>
        <color theme="1"/>
      </font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0"/>
      </font>
      <fill>
        <patternFill patternType="solid">
          <fgColor theme="9" tint="0.39997558519241921"/>
          <bgColor theme="9" tint="0.39997558519241921"/>
        </patternFill>
      </fill>
    </dxf>
    <dxf>
      <font>
        <b/>
        <color theme="0"/>
      </font>
    </dxf>
    <dxf>
      <border>
        <left style="thin">
          <color theme="9" tint="-0.249977111117893"/>
        </left>
        <right style="thin">
          <color theme="9" tint="-0.249977111117893"/>
        </right>
      </border>
    </dxf>
    <dxf>
      <border>
        <top style="thin">
          <color theme="9" tint="-0.249977111117893"/>
        </top>
        <bottom style="thin">
          <color theme="9" tint="-0.249977111117893"/>
        </bottom>
        <horizontal style="thin">
          <color theme="9" tint="-0.249977111117893"/>
        </horizontal>
      </border>
    </dxf>
    <dxf>
      <font>
        <b/>
        <color theme="1"/>
      </font>
      <border>
        <top style="double">
          <color theme="9" tint="-0.249977111117893"/>
        </top>
      </border>
    </dxf>
    <dxf>
      <font>
        <color theme="0"/>
      </font>
      <fill>
        <patternFill patternType="solid">
          <fgColor theme="9" tint="-0.249977111117893"/>
          <bgColor theme="9" tint="-0.249977111117893"/>
        </patternFill>
      </fill>
      <border>
        <horizontal style="thin">
          <color theme="9" tint="-0.249977111117893"/>
        </horizontal>
      </border>
    </dxf>
    <dxf>
      <font>
        <color theme="1"/>
      </font>
      <fill>
        <patternFill>
          <bgColor theme="0" tint="-4.9989318521683403E-2"/>
        </patternFill>
      </fill>
      <border>
        <horizontal style="thin">
          <color theme="9" tint="0.79998168889431442"/>
        </horizontal>
      </border>
    </dxf>
    <dxf>
      <font>
        <color theme="9" tint="-0.24994659260841701"/>
      </font>
      <border>
        <bottom style="thin">
          <color theme="9"/>
        </bottom>
        <vertical/>
        <horizontal/>
      </border>
    </dxf>
    <dxf>
      <font>
        <color theme="9" tint="-0.24994659260841701"/>
      </font>
      <fill>
        <patternFill>
          <bgColor theme="0" tint="-0.14996795556505021"/>
        </patternFill>
      </fill>
      <border diagonalUp="0" diagonalDown="0">
        <left/>
        <right/>
        <top/>
        <bottom/>
        <vertical/>
        <horizontal/>
      </border>
    </dxf>
  </dxfs>
  <tableStyles count="3" defaultTableStyle="TableStyleMedium2" defaultPivotStyle="PivotStyleLight16">
    <tableStyle name="Intensivão" pivot="0" table="0" count="10" xr9:uid="{E9F82643-13CF-4602-A6A0-E15030BD287A}">
      <tableStyleElement type="wholeTable" dxfId="111"/>
      <tableStyleElement type="headerRow" dxfId="110"/>
    </tableStyle>
    <tableStyle name="PivotStyleMedium7 2" table="0" count="13" xr9:uid="{AABF52FF-EDAA-4404-8AE3-D1FAEF8FA95A}">
      <tableStyleElement type="wholeTable" dxfId="109"/>
      <tableStyleElement type="headerRow" dxfId="108"/>
      <tableStyleElement type="totalRow" dxfId="107"/>
      <tableStyleElement type="firstRowStripe" dxfId="106"/>
      <tableStyleElement type="firstColumnStripe" dxfId="105"/>
      <tableStyleElement type="firstHeaderCell" dxfId="104"/>
      <tableStyleElement type="firstSubtotalRow" dxfId="103"/>
      <tableStyleElement type="secondSubtotalRow" dxfId="102"/>
      <tableStyleElement type="firstColumnSubheading" dxfId="101"/>
      <tableStyleElement type="firstRowSubheading" dxfId="100"/>
      <tableStyleElement type="secondRowSubheading" dxfId="99"/>
      <tableStyleElement type="pageFieldLabels" dxfId="98"/>
      <tableStyleElement type="pageFieldValues" dxfId="97"/>
    </tableStyle>
    <tableStyle name="Planilha financeira" pivot="0" table="0" count="8" xr9:uid="{2D433B5B-6772-4432-AF5F-4EADD4BA5D3D}">
      <tableStyleElement type="wholeTable" dxfId="96"/>
      <tableStyleElement type="headerRow" dxfId="95"/>
    </tableStyle>
  </tableStyles>
  <colors>
    <mruColors>
      <color rgb="FF008000"/>
      <color rgb="FF000000"/>
    </mruColors>
  </colors>
  <extLst>
    <ext xmlns:x14="http://schemas.microsoft.com/office/spreadsheetml/2009/9/main" uri="{46F421CA-312F-682f-3DD2-61675219B42D}">
      <x14:dxfs count="8"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theme="0" tint="-0.24994659260841701"/>
          </font>
          <fill>
            <patternFill patternType="solid">
              <fgColor theme="9" tint="0.59999389629810485"/>
              <bgColor theme="0" tint="-0.14996795556505021"/>
            </patternFill>
          </fill>
          <border>
            <left style="thin">
              <color theme="9" tint="0.59999389629810485"/>
            </left>
            <right style="thin">
              <color theme="9" tint="0.59999389629810485"/>
            </right>
            <top style="thin">
              <color theme="9" tint="0.59999389629810485"/>
            </top>
            <bottom style="thin">
              <color theme="9" tint="0.59999389629810485"/>
            </bottom>
            <vertical/>
            <horizontal/>
          </border>
        </dxf>
        <dxf>
          <font>
            <color theme="0"/>
          </font>
          <fill>
            <gradientFill degree="90">
              <stop position="0">
                <color theme="9" tint="-0.25098422193060094"/>
              </stop>
              <stop position="1">
                <color theme="9" tint="0.59999389629810485"/>
              </stop>
            </gradientFill>
          </fill>
          <border>
            <left style="thin">
              <color theme="9"/>
            </left>
            <right style="thin">
              <color theme="9"/>
            </right>
            <top style="thin">
              <color theme="9"/>
            </top>
            <bottom style="thin">
              <color theme="9"/>
            </bottom>
            <vertical/>
            <horizontal/>
          </border>
        </dxf>
        <dxf>
          <font>
            <color rgb="FF959595"/>
          </font>
          <fill>
            <patternFill patternType="solid">
              <fgColor rgb="FFDFDFDF"/>
              <bgColor rgb="FFDFDFDF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C0C0C0"/>
              <bgColor rgb="FFC0C0C0"/>
            </patternFill>
          </fill>
          <border>
            <left style="thin">
              <color rgb="FFC0C0C0"/>
            </left>
            <right style="thin">
              <color rgb="FFC0C0C0"/>
            </right>
            <top style="thin">
              <color rgb="FFC0C0C0"/>
            </top>
            <bottom style="thin">
              <color rgb="FFC0C0C0"/>
            </bottom>
            <vertical/>
            <horizontal/>
          </border>
        </dxf>
      </x14:dxfs>
    </ext>
    <ext xmlns:x14="http://schemas.microsoft.com/office/spreadsheetml/2009/9/main" uri="{EB79DEF2-80B8-43e5-95BD-54CBDDF9020C}">
      <x14:slicerStyles defaultSlicerStyle="SlicerStyleLight1">
        <x14:slicerStyle name="Intensivão">
          <x14:slicerStyleElements>
            <x14:slicerStyleElement type="unselectedItemWithData" dxfId="7"/>
            <x14:slicerStyleElement type="unselectedItemWithNoData" dxfId="6"/>
            <x14:slicerStyleElement type="selectedItemWithData" dxfId="5"/>
            <x14:slicerStyleElement type="selectedItemWithNoData" dxfId="4"/>
            <x14:slicerStyleElement type="hoveredUnselectedItemWithData" dxfId="3"/>
            <x14:slicerStyleElement type="hoveredSelectedItemWithData" dxfId="2"/>
            <x14:slicerStyleElement type="hoveredUnselectedItemWithNoData" dxfId="1"/>
            <x14:slicerStyleElement type="hoveredSelectedItemWithNoData" dxfId="0"/>
          </x14:slicerStyleElements>
        </x14:slicerStyle>
      </x14:slicerStyles>
    </ext>
    <ext xmlns:x15="http://schemas.microsoft.com/office/spreadsheetml/2010/11/main" uri="{A0A4C193-F2C1-4fcb-8827-314CF55A85BB}">
      <x15:dxfs count="6">
        <dxf>
          <fill>
            <patternFill patternType="solid">
              <fgColor theme="0" tint="-0.14999847407452621"/>
              <bgColor theme="0" tint="-0.14999847407452621"/>
            </patternFill>
          </fill>
        </dxf>
        <dxf>
          <fill>
            <gradientFill degree="90">
              <stop position="0">
                <color theme="9" tint="-0.25098422193060094"/>
              </stop>
              <stop position="1">
                <color theme="9" tint="0.59999389629810485"/>
              </stop>
            </gradientFill>
          </fill>
        </dxf>
        <dxf>
          <font>
            <b/>
            <i val="0"/>
            <sz val="10"/>
            <color theme="9" tint="-0.24994659260841701"/>
            <name val="Calibri"/>
            <family val="2"/>
            <scheme val="minor"/>
          </font>
        </dxf>
        <dxf>
          <font>
            <sz val="10"/>
            <color theme="9" tint="-0.24994659260841701"/>
            <name val="Calibri"/>
            <family val="2"/>
            <scheme val="minor"/>
          </font>
        </dxf>
        <dxf>
          <font>
            <sz val="9"/>
            <color theme="1" tint="0.499984740745262"/>
          </font>
        </dxf>
        <dxf>
          <font>
            <sz val="10"/>
            <color theme="0" tint="-4.9989318521683403E-2"/>
            <name val="Calibri"/>
            <family val="2"/>
            <scheme val="minor"/>
          </font>
        </dxf>
      </x15:dxfs>
    </ext>
    <ext xmlns:x15="http://schemas.microsoft.com/office/spreadsheetml/2010/11/main" uri="{9260A510-F301-46a8-8635-F512D64BE5F5}">
      <x15:timelineStyles defaultTimelineStyle="TimeSlicerStyleLight1">
        <x15:timelineStyle name="Planilha financeira">
          <x15:timelineStyleElements>
            <x15:timelineStyleElement type="selectionLabel" dxfId="5"/>
            <x15:timelineStyleElement type="timeLevel" dxfId="4"/>
            <x15:timelineStyleElement type="periodLabel1" dxfId="3"/>
            <x15:timelineStyleElement type="periodLabel2" dxfId="2"/>
            <x15:timelineStyleElement type="selectedTimeBlock" dxfId="1"/>
            <x15:timelineStyleElement type="unselectedTimeBlock" dxfId="0"/>
          </x15:timelineStyleElements>
        </x15:timelineStyle>
      </x15:timelineStyles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7/relationships/slicerCache" Target="slicerCaches/slicerCache1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1.xml"/><Relationship Id="rId17" Type="http://schemas.microsoft.com/office/2011/relationships/timelineCache" Target="timelineCaches/timelineCache1.xml"/><Relationship Id="rId2" Type="http://schemas.openxmlformats.org/officeDocument/2006/relationships/worksheet" Target="worksheets/sheet2.xml"/><Relationship Id="rId16" Type="http://schemas.microsoft.com/office/2007/relationships/slicerCache" Target="slicerCaches/slicerCache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3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2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pivotSource>
    <c:name>[Jornada Excel Interativo - Controle financeiro.xlsx]Despesas!Tabela dinâmica13</c:name>
    <c:fmtId val="25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DESPESAS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ivotFmts>
      <c:pivotFmt>
        <c:idx val="0"/>
        <c:spPr>
          <a:solidFill>
            <a:schemeClr val="accent4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4"/>
          </a:solidFill>
          <a:ln>
            <a:noFill/>
          </a:ln>
          <a:effectLst/>
        </c:spP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1"/>
          <c:showVal val="1"/>
          <c:showCatName val="1"/>
          <c:showSerName val="1"/>
          <c:showPercent val="1"/>
          <c:showBubbleSiz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rgbClr val="008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accent6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Despesas!$X$5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000"/>
            </a:solidFill>
            <a:ln>
              <a:noFill/>
            </a:ln>
            <a:effectLst/>
          </c:spPr>
          <c:invertIfNegative val="0"/>
          <c:cat>
            <c:multiLvlStrRef>
              <c:f>Despesas!$W$6:$W$19</c:f>
              <c:multiLvlStrCache>
                <c:ptCount val="10"/>
                <c:lvl>
                  <c:pt idx="0">
                    <c:v>Alimentação</c:v>
                  </c:pt>
                  <c:pt idx="1">
                    <c:v>Saúde</c:v>
                  </c:pt>
                  <c:pt idx="2">
                    <c:v>Pessoal</c:v>
                  </c:pt>
                  <c:pt idx="3">
                    <c:v>Trabalho</c:v>
                  </c:pt>
                  <c:pt idx="4">
                    <c:v>Educação</c:v>
                  </c:pt>
                  <c:pt idx="5">
                    <c:v>Pets</c:v>
                  </c:pt>
                  <c:pt idx="6">
                    <c:v>Transporte</c:v>
                  </c:pt>
                  <c:pt idx="7">
                    <c:v>Lazer</c:v>
                  </c:pt>
                  <c:pt idx="8">
                    <c:v>Outros...</c:v>
                  </c:pt>
                  <c:pt idx="9">
                    <c:v>Mercado</c:v>
                  </c:pt>
                </c:lvl>
                <c:lvl>
                  <c:pt idx="0">
                    <c:v>abr</c:v>
                  </c:pt>
                </c:lvl>
                <c:lvl>
                  <c:pt idx="0">
                    <c:v>2021</c:v>
                  </c:pt>
                </c:lvl>
              </c:multiLvlStrCache>
            </c:multiLvlStrRef>
          </c:cat>
          <c:val>
            <c:numRef>
              <c:f>Despesas!$X$6:$X$19</c:f>
              <c:numCache>
                <c:formatCode>_("R$"* #,##0.00_);_("R$"* \(#,##0.00\);_("R$"* "-"??_);_(@_)</c:formatCode>
                <c:ptCount val="10"/>
                <c:pt idx="0">
                  <c:v>-292.77999999999997</c:v>
                </c:pt>
                <c:pt idx="1">
                  <c:v>-279.36</c:v>
                </c:pt>
                <c:pt idx="2">
                  <c:v>-216.04000000000002</c:v>
                </c:pt>
                <c:pt idx="3">
                  <c:v>-206.4</c:v>
                </c:pt>
                <c:pt idx="4">
                  <c:v>-174.88</c:v>
                </c:pt>
                <c:pt idx="5">
                  <c:v>-154.31</c:v>
                </c:pt>
                <c:pt idx="6">
                  <c:v>-123.36</c:v>
                </c:pt>
                <c:pt idx="7">
                  <c:v>-106.57999999999998</c:v>
                </c:pt>
                <c:pt idx="8">
                  <c:v>-96.64</c:v>
                </c:pt>
                <c:pt idx="9">
                  <c:v>-78.000000000000014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7F-401F-B2AB-A1DA11E22A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898042447"/>
        <c:axId val="1898038703"/>
      </c:barChart>
      <c:catAx>
        <c:axId val="18980424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98038703"/>
        <c:crosses val="autoZero"/>
        <c:auto val="1"/>
        <c:lblAlgn val="ctr"/>
        <c:lblOffset val="100"/>
        <c:noMultiLvlLbl val="0"/>
      </c:catAx>
      <c:valAx>
        <c:axId val="18980387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&quot;R$&quot;* #,##0.00_);_(&quot;R$&quot;* \(#,##0.00\);_(&quot;R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98042447"/>
        <c:crosses val="autoZero"/>
        <c:crossBetween val="between"/>
        <c:minorUnit val="10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accent6">
              <a:lumMod val="75000"/>
            </a:schemeClr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[Jornada Excel Interativo - Controle financeiro.xlsx]Despesas!Tabela dinâmica3</c:name>
    <c:fmtId val="29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Despesas</a:t>
            </a:r>
            <a:r>
              <a:rPr lang="en-US" baseline="0"/>
              <a:t> por carteira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9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Despesas!$AB$6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A8C-4F1F-9271-4B844288AA3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A8C-4F1F-9271-4B844288AA3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A8C-4F1F-9271-4B844288AA3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A8C-4F1F-9271-4B844288AA3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A8C-4F1F-9271-4B844288AA3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A8C-4F1F-9271-4B844288AA3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multiLvlStrRef>
              <c:f>Despesas!$AA$7:$AA$27</c:f>
              <c:multiLvlStrCache>
                <c:ptCount val="5"/>
                <c:lvl>
                  <c:pt idx="0">
                    <c:v>abr</c:v>
                  </c:pt>
                  <c:pt idx="1">
                    <c:v>abr</c:v>
                  </c:pt>
                  <c:pt idx="2">
                    <c:v>abr</c:v>
                  </c:pt>
                  <c:pt idx="3">
                    <c:v>abr</c:v>
                  </c:pt>
                  <c:pt idx="4">
                    <c:v>abr</c:v>
                  </c:pt>
                </c:lvl>
                <c:lvl>
                  <c:pt idx="0">
                    <c:v>2021</c:v>
                  </c:pt>
                  <c:pt idx="1">
                    <c:v>2021</c:v>
                  </c:pt>
                  <c:pt idx="2">
                    <c:v>2021</c:v>
                  </c:pt>
                  <c:pt idx="3">
                    <c:v>2021</c:v>
                  </c:pt>
                  <c:pt idx="4">
                    <c:v>2021</c:v>
                  </c:pt>
                </c:lvl>
                <c:lvl>
                  <c:pt idx="0">
                    <c:v>Cartão crédito 1</c:v>
                  </c:pt>
                  <c:pt idx="1">
                    <c:v>Cartão crédito 2</c:v>
                  </c:pt>
                  <c:pt idx="2">
                    <c:v>CC Banco 1 </c:v>
                  </c:pt>
                  <c:pt idx="3">
                    <c:v>CC Banco 2 </c:v>
                  </c:pt>
                  <c:pt idx="4">
                    <c:v>Investimento</c:v>
                  </c:pt>
                </c:lvl>
              </c:multiLvlStrCache>
            </c:multiLvlStrRef>
          </c:cat>
          <c:val>
            <c:numRef>
              <c:f>Despesas!$AB$7:$AB$27</c:f>
              <c:numCache>
                <c:formatCode>_("R$"* #,##0.00_);_("R$"* \(#,##0.00\);_("R$"* "-"??_);_(@_)</c:formatCode>
                <c:ptCount val="5"/>
                <c:pt idx="0">
                  <c:v>-520.42000000000007</c:v>
                </c:pt>
                <c:pt idx="1">
                  <c:v>-326.55</c:v>
                </c:pt>
                <c:pt idx="2">
                  <c:v>-365.79</c:v>
                </c:pt>
                <c:pt idx="3">
                  <c:v>-289.36</c:v>
                </c:pt>
                <c:pt idx="4">
                  <c:v>-226.23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A8C-4F1F-9271-4B844288AA37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pivotSource>
    <c:name>[Jornada Excel Interativo - Controle financeiro.xlsx]Mensal!tbDimResumoMensal</c:name>
    <c:fmtId val="23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RESUMO</a:t>
            </a:r>
            <a:r>
              <a:rPr lang="pt-BR" baseline="0"/>
              <a:t> MENSAL</a:t>
            </a:r>
            <a:endParaRPr lang="pt-B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ivotFmts>
      <c:pivotFmt>
        <c:idx val="0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>
              <a:lumMod val="60000"/>
              <a:lumOff val="40000"/>
            </a:scheme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Mensal!$X$4:$X$5</c:f>
              <c:strCache>
                <c:ptCount val="1"/>
                <c:pt idx="0">
                  <c:v>Despesa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Mensal!$W$6:$W$24</c:f>
              <c:multiLvlStrCache>
                <c:ptCount val="12"/>
                <c:lvl>
                  <c:pt idx="0">
                    <c:v>Alimentação</c:v>
                  </c:pt>
                  <c:pt idx="1">
                    <c:v>Educação</c:v>
                  </c:pt>
                  <c:pt idx="2">
                    <c:v>Investimentos</c:v>
                  </c:pt>
                  <c:pt idx="3">
                    <c:v>Lazer</c:v>
                  </c:pt>
                  <c:pt idx="4">
                    <c:v>Mercado</c:v>
                  </c:pt>
                  <c:pt idx="5">
                    <c:v>Outros...</c:v>
                  </c:pt>
                  <c:pt idx="6">
                    <c:v>Pessoal</c:v>
                  </c:pt>
                  <c:pt idx="7">
                    <c:v>Pets</c:v>
                  </c:pt>
                  <c:pt idx="8">
                    <c:v>Receitas</c:v>
                  </c:pt>
                  <c:pt idx="9">
                    <c:v>Saúde</c:v>
                  </c:pt>
                  <c:pt idx="10">
                    <c:v>Trabalho</c:v>
                  </c:pt>
                  <c:pt idx="11">
                    <c:v>Transporte</c:v>
                  </c:pt>
                </c:lvl>
                <c:lvl>
                  <c:pt idx="0">
                    <c:v>abr</c:v>
                  </c:pt>
                </c:lvl>
                <c:lvl>
                  <c:pt idx="0">
                    <c:v>2021</c:v>
                  </c:pt>
                </c:lvl>
              </c:multiLvlStrCache>
            </c:multiLvlStrRef>
          </c:cat>
          <c:val>
            <c:numRef>
              <c:f>Mensal!$X$6:$X$24</c:f>
              <c:numCache>
                <c:formatCode>_("R$"* #,##0.00_);_("R$"* \(#,##0.00\);_("R$"* "-"??_);_(@_)</c:formatCode>
                <c:ptCount val="12"/>
                <c:pt idx="0">
                  <c:v>-292.77999999999997</c:v>
                </c:pt>
                <c:pt idx="1">
                  <c:v>-174.88</c:v>
                </c:pt>
                <c:pt idx="3">
                  <c:v>-106.57999999999998</c:v>
                </c:pt>
                <c:pt idx="4">
                  <c:v>-78.000000000000014</c:v>
                </c:pt>
                <c:pt idx="5">
                  <c:v>-96.64</c:v>
                </c:pt>
                <c:pt idx="6">
                  <c:v>-216.04000000000002</c:v>
                </c:pt>
                <c:pt idx="7">
                  <c:v>-154.31</c:v>
                </c:pt>
                <c:pt idx="9">
                  <c:v>-279.36</c:v>
                </c:pt>
                <c:pt idx="10">
                  <c:v>-206.4</c:v>
                </c:pt>
                <c:pt idx="11">
                  <c:v>-123.36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93-4675-8134-A4FC20CF8967}"/>
            </c:ext>
          </c:extLst>
        </c:ser>
        <c:ser>
          <c:idx val="1"/>
          <c:order val="1"/>
          <c:tx>
            <c:strRef>
              <c:f>Mensal!$Y$4:$Y$5</c:f>
              <c:strCache>
                <c:ptCount val="1"/>
                <c:pt idx="0">
                  <c:v>Receita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Mensal!$W$6:$W$24</c:f>
              <c:multiLvlStrCache>
                <c:ptCount val="12"/>
                <c:lvl>
                  <c:pt idx="0">
                    <c:v>Alimentação</c:v>
                  </c:pt>
                  <c:pt idx="1">
                    <c:v>Educação</c:v>
                  </c:pt>
                  <c:pt idx="2">
                    <c:v>Investimentos</c:v>
                  </c:pt>
                  <c:pt idx="3">
                    <c:v>Lazer</c:v>
                  </c:pt>
                  <c:pt idx="4">
                    <c:v>Mercado</c:v>
                  </c:pt>
                  <c:pt idx="5">
                    <c:v>Outros...</c:v>
                  </c:pt>
                  <c:pt idx="6">
                    <c:v>Pessoal</c:v>
                  </c:pt>
                  <c:pt idx="7">
                    <c:v>Pets</c:v>
                  </c:pt>
                  <c:pt idx="8">
                    <c:v>Receitas</c:v>
                  </c:pt>
                  <c:pt idx="9">
                    <c:v>Saúde</c:v>
                  </c:pt>
                  <c:pt idx="10">
                    <c:v>Trabalho</c:v>
                  </c:pt>
                  <c:pt idx="11">
                    <c:v>Transporte</c:v>
                  </c:pt>
                </c:lvl>
                <c:lvl>
                  <c:pt idx="0">
                    <c:v>abr</c:v>
                  </c:pt>
                </c:lvl>
                <c:lvl>
                  <c:pt idx="0">
                    <c:v>2021</c:v>
                  </c:pt>
                </c:lvl>
              </c:multiLvlStrCache>
            </c:multiLvlStrRef>
          </c:cat>
          <c:val>
            <c:numRef>
              <c:f>Mensal!$Y$6:$Y$24</c:f>
              <c:numCache>
                <c:formatCode>_("R$"* #,##0.00_);_("R$"* \(#,##0.00\);_("R$"* "-"??_);_(@_)</c:formatCode>
                <c:ptCount val="12"/>
                <c:pt idx="2">
                  <c:v>193.35000000000002</c:v>
                </c:pt>
                <c:pt idx="8">
                  <c:v>5228.7700000000013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49-4AAE-B61B-DB016C21D8C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545094351"/>
        <c:axId val="1545100175"/>
      </c:barChart>
      <c:catAx>
        <c:axId val="154509435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545100175"/>
        <c:crosses val="autoZero"/>
        <c:auto val="1"/>
        <c:lblAlgn val="ctr"/>
        <c:lblOffset val="100"/>
        <c:noMultiLvlLbl val="0"/>
      </c:catAx>
      <c:valAx>
        <c:axId val="154510017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R$&quot;* #,##0.00_);_(&quot;R$&quot;* \(#,##0.00\);_(&quot;R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545094351"/>
        <c:crosses val="autoZero"/>
        <c:crossBetween val="between"/>
        <c:majorUnit val="300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[Jornada Excel Interativo - Controle financeiro.xlsx]Mensal!tbDimMensalTotal</c:name>
    <c:fmtId val="28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RESUMO MENSAL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0070C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Mensal!$AE$4:$AE$5</c:f>
              <c:strCache>
                <c:ptCount val="1"/>
                <c:pt idx="0">
                  <c:v>Despesa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multiLvlStrRef>
              <c:f>Mensal!$AD$6:$AD$10</c:f>
              <c:multiLvlStrCache>
                <c:ptCount val="1"/>
                <c:lvl>
                  <c:pt idx="0">
                    <c:v>abr</c:v>
                  </c:pt>
                </c:lvl>
                <c:lvl>
                  <c:pt idx="0">
                    <c:v>2021</c:v>
                  </c:pt>
                </c:lvl>
              </c:multiLvlStrCache>
            </c:multiLvlStrRef>
          </c:cat>
          <c:val>
            <c:numRef>
              <c:f>Mensal!$AE$6:$AE$10</c:f>
              <c:numCache>
                <c:formatCode>_("R$"* #,##0.00_);_("R$"* \(#,##0.00\);_("R$"* "-"??_);_(@_)</c:formatCode>
                <c:ptCount val="1"/>
                <c:pt idx="0">
                  <c:v>-1728.3500000000001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11-4EA6-92A0-2CA58EBA5DE6}"/>
            </c:ext>
          </c:extLst>
        </c:ser>
        <c:ser>
          <c:idx val="1"/>
          <c:order val="1"/>
          <c:tx>
            <c:strRef>
              <c:f>Mensal!$AF$4:$AF$5</c:f>
              <c:strCache>
                <c:ptCount val="1"/>
                <c:pt idx="0">
                  <c:v>Receita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multiLvlStrRef>
              <c:f>Mensal!$AD$6:$AD$10</c:f>
              <c:multiLvlStrCache>
                <c:ptCount val="1"/>
                <c:lvl>
                  <c:pt idx="0">
                    <c:v>abr</c:v>
                  </c:pt>
                </c:lvl>
                <c:lvl>
                  <c:pt idx="0">
                    <c:v>2021</c:v>
                  </c:pt>
                </c:lvl>
              </c:multiLvlStrCache>
            </c:multiLvlStrRef>
          </c:cat>
          <c:val>
            <c:numRef>
              <c:f>Mensal!$AF$6:$AF$10</c:f>
              <c:numCache>
                <c:formatCode>_("R$"* #,##0.00_);_("R$"* \(#,##0.00\);_("R$"* "-"??_);_(@_)</c:formatCode>
                <c:ptCount val="1"/>
                <c:pt idx="0">
                  <c:v>5422.1200000000008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2F-451B-BFBA-C16300CB5C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39727056"/>
        <c:axId val="839723312"/>
      </c:barChart>
      <c:catAx>
        <c:axId val="839727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39723312"/>
        <c:crosses val="autoZero"/>
        <c:auto val="1"/>
        <c:lblAlgn val="ctr"/>
        <c:lblOffset val="100"/>
        <c:noMultiLvlLbl val="0"/>
      </c:catAx>
      <c:valAx>
        <c:axId val="839723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R$&quot;* #,##0.00_);_(&quot;R$&quot;* \(#,##0.00\);_(&quot;R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39727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[Jornada Excel Interativo - Controle financeiro.xlsx]Mensal!tbDimMensalTotal</c:name>
    <c:fmtId val="3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RESUMO MENSAL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0070C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rgbClr val="0070C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accent6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rgbClr val="0070C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accent6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accent6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Mensal!$AE$4:$AE$5</c:f>
              <c:strCache>
                <c:ptCount val="1"/>
                <c:pt idx="0">
                  <c:v>Despesa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multiLvlStrRef>
              <c:f>Mensal!$AD$6:$AD$10</c:f>
              <c:multiLvlStrCache>
                <c:ptCount val="1"/>
                <c:lvl>
                  <c:pt idx="0">
                    <c:v>abr</c:v>
                  </c:pt>
                </c:lvl>
                <c:lvl>
                  <c:pt idx="0">
                    <c:v>2021</c:v>
                  </c:pt>
                </c:lvl>
              </c:multiLvlStrCache>
            </c:multiLvlStrRef>
          </c:cat>
          <c:val>
            <c:numRef>
              <c:f>Mensal!$AE$6:$AE$10</c:f>
              <c:numCache>
                <c:formatCode>_("R$"* #,##0.00_);_("R$"* \(#,##0.00\);_("R$"* "-"??_);_(@_)</c:formatCode>
                <c:ptCount val="1"/>
                <c:pt idx="0">
                  <c:v>-1728.3500000000001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2F-4D72-8240-9FC6975F4B74}"/>
            </c:ext>
          </c:extLst>
        </c:ser>
        <c:ser>
          <c:idx val="1"/>
          <c:order val="1"/>
          <c:tx>
            <c:strRef>
              <c:f>Mensal!$AF$4:$AF$5</c:f>
              <c:strCache>
                <c:ptCount val="1"/>
                <c:pt idx="0">
                  <c:v>Receita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multiLvlStrRef>
              <c:f>Mensal!$AD$6:$AD$10</c:f>
              <c:multiLvlStrCache>
                <c:ptCount val="1"/>
                <c:lvl>
                  <c:pt idx="0">
                    <c:v>abr</c:v>
                  </c:pt>
                </c:lvl>
                <c:lvl>
                  <c:pt idx="0">
                    <c:v>2021</c:v>
                  </c:pt>
                </c:lvl>
              </c:multiLvlStrCache>
            </c:multiLvlStrRef>
          </c:cat>
          <c:val>
            <c:numRef>
              <c:f>Mensal!$AF$6:$AF$10</c:f>
              <c:numCache>
                <c:formatCode>_("R$"* #,##0.00_);_("R$"* \(#,##0.00\);_("R$"* "-"??_);_(@_)</c:formatCode>
                <c:ptCount val="1"/>
                <c:pt idx="0">
                  <c:v>5422.1200000000008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67-4643-9081-2EC1E16422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39727056"/>
        <c:axId val="839723312"/>
      </c:barChart>
      <c:catAx>
        <c:axId val="839727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39723312"/>
        <c:crosses val="autoZero"/>
        <c:auto val="1"/>
        <c:lblAlgn val="ctr"/>
        <c:lblOffset val="100"/>
        <c:noMultiLvlLbl val="0"/>
      </c:catAx>
      <c:valAx>
        <c:axId val="839723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R$&quot;* #,##0.00_);_(&quot;R$&quot;* \(#,##0.00\);_(&quot;R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39727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accent6">
              <a:lumMod val="75000"/>
            </a:schemeClr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[Jornada Excel Interativo - Controle financeiro.xlsx]Despesas!Tabela dinâmica3</c:name>
    <c:fmtId val="3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Despesas por carteira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19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2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2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2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accent6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2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2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26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27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28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29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Despesas!$AB$6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738-450B-B9A6-74005AA365C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738-450B-B9A6-74005AA365C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738-450B-B9A6-74005AA365C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738-450B-B9A6-74005AA365C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738-450B-B9A6-74005AA365C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738-450B-B9A6-74005AA365C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multiLvlStrRef>
              <c:f>Despesas!$AA$7:$AA$27</c:f>
              <c:multiLvlStrCache>
                <c:ptCount val="5"/>
                <c:lvl>
                  <c:pt idx="0">
                    <c:v>abr</c:v>
                  </c:pt>
                  <c:pt idx="1">
                    <c:v>abr</c:v>
                  </c:pt>
                  <c:pt idx="2">
                    <c:v>abr</c:v>
                  </c:pt>
                  <c:pt idx="3">
                    <c:v>abr</c:v>
                  </c:pt>
                  <c:pt idx="4">
                    <c:v>abr</c:v>
                  </c:pt>
                </c:lvl>
                <c:lvl>
                  <c:pt idx="0">
                    <c:v>2021</c:v>
                  </c:pt>
                  <c:pt idx="1">
                    <c:v>2021</c:v>
                  </c:pt>
                  <c:pt idx="2">
                    <c:v>2021</c:v>
                  </c:pt>
                  <c:pt idx="3">
                    <c:v>2021</c:v>
                  </c:pt>
                  <c:pt idx="4">
                    <c:v>2021</c:v>
                  </c:pt>
                </c:lvl>
                <c:lvl>
                  <c:pt idx="0">
                    <c:v>Cartão crédito 1</c:v>
                  </c:pt>
                  <c:pt idx="1">
                    <c:v>Cartão crédito 2</c:v>
                  </c:pt>
                  <c:pt idx="2">
                    <c:v>CC Banco 1 </c:v>
                  </c:pt>
                  <c:pt idx="3">
                    <c:v>CC Banco 2 </c:v>
                  </c:pt>
                  <c:pt idx="4">
                    <c:v>Investimento</c:v>
                  </c:pt>
                </c:lvl>
              </c:multiLvlStrCache>
            </c:multiLvlStrRef>
          </c:cat>
          <c:val>
            <c:numRef>
              <c:f>Despesas!$AB$7:$AB$27</c:f>
              <c:numCache>
                <c:formatCode>_("R$"* #,##0.00_);_("R$"* \(#,##0.00\);_("R$"* "-"??_);_(@_)</c:formatCode>
                <c:ptCount val="5"/>
                <c:pt idx="0">
                  <c:v>-520.42000000000007</c:v>
                </c:pt>
                <c:pt idx="1">
                  <c:v>-326.55</c:v>
                </c:pt>
                <c:pt idx="2">
                  <c:v>-365.79</c:v>
                </c:pt>
                <c:pt idx="3">
                  <c:v>-289.36</c:v>
                </c:pt>
                <c:pt idx="4">
                  <c:v>-226.23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738-450B-B9A6-74005AA365C3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layout>
        <c:manualLayout>
          <c:xMode val="edge"/>
          <c:yMode val="edge"/>
          <c:x val="2.3952103337294965E-2"/>
          <c:y val="0.2450122981190806"/>
          <c:w val="0.48489744444888"/>
          <c:h val="0.6666720263545310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accent6">
              <a:lumMod val="75000"/>
            </a:schemeClr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pivotSource>
    <c:name>[Jornada Excel Interativo - Controle financeiro.xlsx]Geral!Tabela dinâmica4</c:name>
    <c:fmtId val="13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cap="all" spc="100" normalizeH="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Total Geral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accent6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ivotFmts>
      <c:pivotFmt>
        <c:idx val="0"/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pattFill prst="ltUpDiag">
            <a:fgClr>
              <a:schemeClr val="accent6"/>
            </a:fgClr>
            <a:bgClr>
              <a:schemeClr val="lt1"/>
            </a:bgClr>
          </a:pattFill>
          <a:ln w="34925" cap="rnd">
            <a:solidFill>
              <a:schemeClr val="lt1"/>
            </a:solidFill>
            <a:round/>
          </a:ln>
          <a:effectLst>
            <a:outerShdw dist="25400" dir="2700000" algn="tl" rotWithShape="0">
              <a:schemeClr val="accent6"/>
            </a:outerShdw>
          </a:effectLst>
        </c:spPr>
        <c:marker>
          <c:symbol val="circle"/>
          <c:size val="5"/>
          <c:spPr>
            <a:solidFill>
              <a:schemeClr val="accent6"/>
            </a:solidFill>
            <a:ln w="22225">
              <a:solidFill>
                <a:schemeClr val="lt1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t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pattFill prst="ltUpDiag">
            <a:fgClr>
              <a:schemeClr val="accent6"/>
            </a:fgClr>
            <a:bgClr>
              <a:schemeClr val="lt1"/>
            </a:bgClr>
          </a:pattFill>
          <a:ln w="34925" cap="rnd">
            <a:solidFill>
              <a:schemeClr val="lt1"/>
            </a:solidFill>
            <a:round/>
          </a:ln>
          <a:effectLst>
            <a:outerShdw dist="25400" dir="2700000" algn="tl" rotWithShape="0">
              <a:schemeClr val="accent6"/>
            </a:outerShdw>
          </a:effectLst>
        </c:spPr>
        <c:marker>
          <c:symbol val="circle"/>
          <c:size val="5"/>
          <c:spPr>
            <a:solidFill>
              <a:schemeClr val="accent6"/>
            </a:solidFill>
            <a:ln w="22225">
              <a:solidFill>
                <a:schemeClr val="lt1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9525" cap="rnd">
            <a:solidFill>
              <a:schemeClr val="lt1"/>
            </a:solidFill>
            <a:round/>
          </a:ln>
          <a:effectLst>
            <a:outerShdw dist="25400" dir="2700000" algn="tl" rotWithShape="0">
              <a:schemeClr val="accent6"/>
            </a:outerShdw>
          </a:effectLst>
        </c:spPr>
        <c:marker>
          <c:symbol val="circle"/>
          <c:size val="5"/>
          <c:spPr>
            <a:solidFill>
              <a:schemeClr val="accent6"/>
            </a:solidFill>
            <a:ln w="22225">
              <a:solidFill>
                <a:schemeClr val="lt1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accent6">
                      <a:lumMod val="7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cked"/>
        <c:varyColors val="0"/>
        <c:ser>
          <c:idx val="0"/>
          <c:order val="0"/>
          <c:tx>
            <c:strRef>
              <c:f>Geral!$X$5</c:f>
              <c:strCache>
                <c:ptCount val="1"/>
                <c:pt idx="0">
                  <c:v>Total</c:v>
                </c:pt>
              </c:strCache>
            </c:strRef>
          </c:tx>
          <c:spPr>
            <a:ln w="95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6"/>
              </a:outerShdw>
            </a:effectLst>
          </c:spPr>
          <c:marker>
            <c:symbol val="circle"/>
            <c:size val="5"/>
            <c:spPr>
              <a:solidFill>
                <a:schemeClr val="accent6"/>
              </a:solidFill>
              <a:ln w="22225">
                <a:solidFill>
                  <a:schemeClr val="lt1"/>
                </a:solidFill>
                <a:round/>
              </a:ln>
              <a:effectLst/>
            </c:spPr>
          </c:marker>
          <c:cat>
            <c:multiLvlStrRef>
              <c:f>Geral!$W$6:$W$15</c:f>
              <c:multiLvlStrCache>
                <c:ptCount val="7"/>
                <c:lvl>
                  <c:pt idx="0">
                    <c:v>out</c:v>
                  </c:pt>
                  <c:pt idx="1">
                    <c:v>nov</c:v>
                  </c:pt>
                  <c:pt idx="2">
                    <c:v>dez</c:v>
                  </c:pt>
                  <c:pt idx="3">
                    <c:v>jan</c:v>
                  </c:pt>
                  <c:pt idx="4">
                    <c:v>fev</c:v>
                  </c:pt>
                  <c:pt idx="5">
                    <c:v>mar</c:v>
                  </c:pt>
                  <c:pt idx="6">
                    <c:v>abr</c:v>
                  </c:pt>
                </c:lvl>
                <c:lvl>
                  <c:pt idx="0">
                    <c:v>2020</c:v>
                  </c:pt>
                  <c:pt idx="3">
                    <c:v>2021</c:v>
                  </c:pt>
                </c:lvl>
              </c:multiLvlStrCache>
            </c:multiLvlStrRef>
          </c:cat>
          <c:val>
            <c:numRef>
              <c:f>Geral!$X$6:$X$15</c:f>
              <c:numCache>
                <c:formatCode>General</c:formatCode>
                <c:ptCount val="7"/>
                <c:pt idx="0">
                  <c:v>4535.2100000000019</c:v>
                </c:pt>
                <c:pt idx="1">
                  <c:v>-998.99999999999955</c:v>
                </c:pt>
                <c:pt idx="2">
                  <c:v>857.0300000000002</c:v>
                </c:pt>
                <c:pt idx="3">
                  <c:v>5901.2800000000007</c:v>
                </c:pt>
                <c:pt idx="4">
                  <c:v>4780.9699999999993</c:v>
                </c:pt>
                <c:pt idx="5">
                  <c:v>6987.0699999999988</c:v>
                </c:pt>
                <c:pt idx="6">
                  <c:v>3693.7700000000013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D6-438E-BB72-11FF0934DB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marker val="1"/>
        <c:smooth val="0"/>
        <c:axId val="81610640"/>
        <c:axId val="360135680"/>
      </c:lineChart>
      <c:catAx>
        <c:axId val="81610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60135680"/>
        <c:crosses val="autoZero"/>
        <c:auto val="1"/>
        <c:lblAlgn val="ctr"/>
        <c:lblOffset val="100"/>
        <c:tickMarkSkip val="1"/>
        <c:noMultiLvlLbl val="0"/>
      </c:catAx>
      <c:valAx>
        <c:axId val="3601356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16106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accent6">
              <a:lumMod val="75000"/>
            </a:schemeClr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pivotSource>
    <c:name>[Jornada Excel Interativo - Controle financeiro.xlsx]Saldo!tbDinSaldoMensalPorCarteira</c:name>
    <c:fmtId val="14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ivotFmts>
      <c:pivotFmt>
        <c:idx val="0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Saldo!$Z$7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Saldo!$Y$8:$Y$16</c:f>
              <c:multiLvlStrCache>
                <c:ptCount val="6"/>
                <c:lvl>
                  <c:pt idx="0">
                    <c:v>Cartão crédito 1</c:v>
                  </c:pt>
                  <c:pt idx="1">
                    <c:v>Cartão crédito 2</c:v>
                  </c:pt>
                  <c:pt idx="2">
                    <c:v>CC Banco 1 </c:v>
                  </c:pt>
                  <c:pt idx="3">
                    <c:v>CC Banco 2 </c:v>
                  </c:pt>
                  <c:pt idx="4">
                    <c:v>CP Banco 2 </c:v>
                  </c:pt>
                  <c:pt idx="5">
                    <c:v>Investimento</c:v>
                  </c:pt>
                </c:lvl>
                <c:lvl>
                  <c:pt idx="0">
                    <c:v>abr</c:v>
                  </c:pt>
                </c:lvl>
                <c:lvl>
                  <c:pt idx="0">
                    <c:v>2021</c:v>
                  </c:pt>
                </c:lvl>
              </c:multiLvlStrCache>
            </c:multiLvlStrRef>
          </c:cat>
          <c:val>
            <c:numRef>
              <c:f>Saldo!$Z$8:$Z$16</c:f>
              <c:numCache>
                <c:formatCode>_("R$"* #,##0.00_);_("R$"* \(#,##0.00\);_("R$"* "-"??_);_(@_)</c:formatCode>
                <c:ptCount val="6"/>
                <c:pt idx="0">
                  <c:v>-474.80000000000007</c:v>
                </c:pt>
                <c:pt idx="1">
                  <c:v>-99.720000000000056</c:v>
                </c:pt>
                <c:pt idx="2">
                  <c:v>4508.130000000001</c:v>
                </c:pt>
                <c:pt idx="3">
                  <c:v>-289.36</c:v>
                </c:pt>
                <c:pt idx="4">
                  <c:v>275.75</c:v>
                </c:pt>
                <c:pt idx="5">
                  <c:v>-226.23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AA-4B7D-8DA6-9F14023950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9383904"/>
        <c:axId val="229393472"/>
      </c:barChart>
      <c:catAx>
        <c:axId val="229383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25400" cap="flat" cmpd="sng" algn="ctr">
            <a:solidFill>
              <a:schemeClr val="lt1">
                <a:shade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29393472"/>
        <c:crosses val="autoZero"/>
        <c:auto val="1"/>
        <c:lblAlgn val="ctr"/>
        <c:lblOffset val="100"/>
        <c:noMultiLvlLbl val="0"/>
      </c:catAx>
      <c:valAx>
        <c:axId val="229393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R$&quot;* #,##0.00_);_(&quot;R$&quot;* \(#,##0.00\);_(&quot;R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29383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-5.2902801724048626E-3"/>
                  <c:y val="-7.142857142857142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6787312825097087"/>
                      <c:h val="0.241607611548556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FE55-4839-B1A1-A8280772717E}"/>
                </c:ext>
              </c:extLst>
            </c:dLbl>
            <c:dLbl>
              <c:idx val="1"/>
              <c:layout>
                <c:manualLayout>
                  <c:x val="3.1741681034428884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6131447216542"/>
                      <c:h val="0.2416076115485564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FE55-4839-B1A1-A828077271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Saldo!$Q$14:$Q$15</c:f>
              <c:strCache>
                <c:ptCount val="2"/>
                <c:pt idx="0">
                  <c:v>Objetivo</c:v>
                </c:pt>
                <c:pt idx="1">
                  <c:v>Saldo real</c:v>
                </c:pt>
              </c:strCache>
            </c:strRef>
          </c:cat>
          <c:val>
            <c:numRef>
              <c:f>Saldo!$R$14:$R$15</c:f>
              <c:numCache>
                <c:formatCode>_("R$"* #,##0.00_);_("R$"* \(#,##0.00\);_("R$"* "-"??_);_(@_)</c:formatCode>
                <c:ptCount val="2"/>
                <c:pt idx="0">
                  <c:v>5000</c:v>
                </c:pt>
                <c:pt idx="1">
                  <c:v>193.35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55-4839-B1A1-A82807727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25113631"/>
        <c:axId val="1125115711"/>
        <c:axId val="0"/>
      </c:bar3DChart>
      <c:catAx>
        <c:axId val="112511363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25115711"/>
        <c:crosses val="autoZero"/>
        <c:auto val="1"/>
        <c:lblAlgn val="ctr"/>
        <c:lblOffset val="100"/>
        <c:noMultiLvlLbl val="0"/>
      </c:catAx>
      <c:valAx>
        <c:axId val="1125115711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R$&quot;* #,##0.00_);_(&quot;R$&quot;* \(#,##0.00\);_(&quot;R$&quot;* &quot;-&quot;??_);_(@_)" sourceLinked="1"/>
        <c:majorTickMark val="out"/>
        <c:minorTickMark val="none"/>
        <c:tickLblPos val="nextTo"/>
        <c:crossAx val="11251136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pivotSource>
    <c:name>[Jornada Excel Interativo - Controle financeiro.xlsx]Geral!Tabela dinâmica4</c:name>
    <c:fmtId val="11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cap="all" spc="10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Total</a:t>
            </a:r>
            <a:r>
              <a:rPr lang="pt-BR" baseline="0"/>
              <a:t> Geral</a:t>
            </a:r>
            <a:endParaRPr lang="pt-B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ivotFmts>
      <c:pivotFmt>
        <c:idx val="0"/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34925" cap="rnd">
            <a:solidFill>
              <a:schemeClr val="lt1"/>
            </a:solidFill>
            <a:round/>
          </a:ln>
          <a:effectLst>
            <a:outerShdw dist="25400" dir="2700000" algn="tl" rotWithShape="0">
              <a:schemeClr val="accent6"/>
            </a:outerShdw>
          </a:effectLst>
        </c:spPr>
        <c:marker>
          <c:symbol val="circle"/>
          <c:size val="5"/>
          <c:spPr>
            <a:solidFill>
              <a:schemeClr val="accent6"/>
            </a:solidFill>
            <a:ln w="22225">
              <a:solidFill>
                <a:schemeClr val="lt1"/>
              </a:solidFill>
              <a:round/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cked"/>
        <c:varyColors val="0"/>
        <c:ser>
          <c:idx val="0"/>
          <c:order val="0"/>
          <c:tx>
            <c:strRef>
              <c:f>Geral!$X$5</c:f>
              <c:strCache>
                <c:ptCount val="1"/>
                <c:pt idx="0">
                  <c:v>Total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6"/>
              </a:outerShdw>
            </a:effectLst>
          </c:spPr>
          <c:marker>
            <c:symbol val="circle"/>
            <c:size val="5"/>
            <c:spPr>
              <a:solidFill>
                <a:schemeClr val="accent6"/>
              </a:solidFill>
              <a:ln w="22225">
                <a:solidFill>
                  <a:schemeClr val="lt1"/>
                </a:solidFill>
                <a:round/>
              </a:ln>
              <a:effectLst/>
            </c:spPr>
          </c:marker>
          <c:cat>
            <c:multiLvlStrRef>
              <c:f>Geral!$W$6:$W$15</c:f>
              <c:multiLvlStrCache>
                <c:ptCount val="7"/>
                <c:lvl>
                  <c:pt idx="0">
                    <c:v>out</c:v>
                  </c:pt>
                  <c:pt idx="1">
                    <c:v>nov</c:v>
                  </c:pt>
                  <c:pt idx="2">
                    <c:v>dez</c:v>
                  </c:pt>
                  <c:pt idx="3">
                    <c:v>jan</c:v>
                  </c:pt>
                  <c:pt idx="4">
                    <c:v>fev</c:v>
                  </c:pt>
                  <c:pt idx="5">
                    <c:v>mar</c:v>
                  </c:pt>
                  <c:pt idx="6">
                    <c:v>abr</c:v>
                  </c:pt>
                </c:lvl>
                <c:lvl>
                  <c:pt idx="0">
                    <c:v>2020</c:v>
                  </c:pt>
                  <c:pt idx="3">
                    <c:v>2021</c:v>
                  </c:pt>
                </c:lvl>
              </c:multiLvlStrCache>
            </c:multiLvlStrRef>
          </c:cat>
          <c:val>
            <c:numRef>
              <c:f>Geral!$X$6:$X$15</c:f>
              <c:numCache>
                <c:formatCode>General</c:formatCode>
                <c:ptCount val="7"/>
                <c:pt idx="0">
                  <c:v>4535.2100000000019</c:v>
                </c:pt>
                <c:pt idx="1">
                  <c:v>-998.99999999999955</c:v>
                </c:pt>
                <c:pt idx="2">
                  <c:v>857.0300000000002</c:v>
                </c:pt>
                <c:pt idx="3">
                  <c:v>5901.2800000000007</c:v>
                </c:pt>
                <c:pt idx="4">
                  <c:v>4780.9699999999993</c:v>
                </c:pt>
                <c:pt idx="5">
                  <c:v>6987.0699999999988</c:v>
                </c:pt>
                <c:pt idx="6">
                  <c:v>3693.7700000000013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2D-430A-ACEE-35D9A14E94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marker val="1"/>
        <c:smooth val="0"/>
        <c:axId val="81610640"/>
        <c:axId val="360135680"/>
      </c:lineChart>
      <c:catAx>
        <c:axId val="81610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60135680"/>
        <c:crosses val="autoZero"/>
        <c:auto val="1"/>
        <c:lblAlgn val="ctr"/>
        <c:lblOffset val="100"/>
        <c:tickMarkSkip val="1"/>
        <c:noMultiLvlLbl val="0"/>
      </c:catAx>
      <c:valAx>
        <c:axId val="3601356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16106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6"/>
    </a:solidFill>
    <a:ln w="9525" cap="flat" cmpd="sng" algn="ctr">
      <a:solidFill>
        <a:schemeClr val="accent6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pivotSource>
    <c:name>[Jornada Excel Interativo - Controle financeiro.xlsx]Receitas!tbDimReceitasCarteira</c:name>
    <c:fmtId val="5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ivotFmts>
      <c:pivotFmt>
        <c:idx val="0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</c:pivotFmt>
      <c:pivotFmt>
        <c:idx val="10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Receitas!$AD$5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Receitas!$AA$6:$AC$11</c:f>
              <c:multiLvlStrCache>
                <c:ptCount val="4"/>
                <c:lvl>
                  <c:pt idx="0">
                    <c:v>Cartão crédito 1</c:v>
                  </c:pt>
                  <c:pt idx="1">
                    <c:v>Cartão crédito 2</c:v>
                  </c:pt>
                  <c:pt idx="2">
                    <c:v>CP Banco 2 </c:v>
                  </c:pt>
                  <c:pt idx="3">
                    <c:v>CC Banco 1 </c:v>
                  </c:pt>
                </c:lvl>
                <c:lvl>
                  <c:pt idx="0">
                    <c:v>abr</c:v>
                  </c:pt>
                </c:lvl>
                <c:lvl>
                  <c:pt idx="0">
                    <c:v>2021</c:v>
                  </c:pt>
                </c:lvl>
              </c:multiLvlStrCache>
            </c:multiLvlStrRef>
          </c:cat>
          <c:val>
            <c:numRef>
              <c:f>Receitas!$AD$6:$AD$11</c:f>
              <c:numCache>
                <c:formatCode>_("R$"* #,##0.00_);_("R$"* \(#,##0.00\);_("R$"* "-"??_);_(@_)</c:formatCode>
                <c:ptCount val="4"/>
                <c:pt idx="0">
                  <c:v>45.62</c:v>
                </c:pt>
                <c:pt idx="1">
                  <c:v>226.82999999999998</c:v>
                </c:pt>
                <c:pt idx="2">
                  <c:v>275.75</c:v>
                </c:pt>
                <c:pt idx="3">
                  <c:v>4873.920000000001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CC-4C30-BF18-FC519B77CC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229422592"/>
        <c:axId val="229421760"/>
      </c:barChart>
      <c:catAx>
        <c:axId val="2294225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29421760"/>
        <c:crosses val="autoZero"/>
        <c:auto val="1"/>
        <c:lblAlgn val="ctr"/>
        <c:lblOffset val="100"/>
        <c:noMultiLvlLbl val="0"/>
      </c:catAx>
      <c:valAx>
        <c:axId val="2294217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R$&quot;* #,##0.00_);_(&quot;R$&quot;* \(#,##0.00\);_(&quot;R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2942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pivotSource>
    <c:name>[Jornada Excel Interativo - Controle financeiro.xlsx]Despesas!Tabela dinâmica13</c:name>
    <c:fmtId val="23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ivotFmts>
      <c:pivotFmt>
        <c:idx val="0"/>
        <c:spPr>
          <a:solidFill>
            <a:schemeClr val="accent6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Despesas!$X$5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Despesas!$W$6:$W$19</c:f>
              <c:multiLvlStrCache>
                <c:ptCount val="10"/>
                <c:lvl>
                  <c:pt idx="0">
                    <c:v>Alimentação</c:v>
                  </c:pt>
                  <c:pt idx="1">
                    <c:v>Saúde</c:v>
                  </c:pt>
                  <c:pt idx="2">
                    <c:v>Pessoal</c:v>
                  </c:pt>
                  <c:pt idx="3">
                    <c:v>Trabalho</c:v>
                  </c:pt>
                  <c:pt idx="4">
                    <c:v>Educação</c:v>
                  </c:pt>
                  <c:pt idx="5">
                    <c:v>Pets</c:v>
                  </c:pt>
                  <c:pt idx="6">
                    <c:v>Transporte</c:v>
                  </c:pt>
                  <c:pt idx="7">
                    <c:v>Lazer</c:v>
                  </c:pt>
                  <c:pt idx="8">
                    <c:v>Outros...</c:v>
                  </c:pt>
                  <c:pt idx="9">
                    <c:v>Mercado</c:v>
                  </c:pt>
                </c:lvl>
                <c:lvl>
                  <c:pt idx="0">
                    <c:v>abr</c:v>
                  </c:pt>
                </c:lvl>
                <c:lvl>
                  <c:pt idx="0">
                    <c:v>2021</c:v>
                  </c:pt>
                </c:lvl>
              </c:multiLvlStrCache>
            </c:multiLvlStrRef>
          </c:cat>
          <c:val>
            <c:numRef>
              <c:f>Despesas!$X$6:$X$19</c:f>
              <c:numCache>
                <c:formatCode>_("R$"* #,##0.00_);_("R$"* \(#,##0.00\);_("R$"* "-"??_);_(@_)</c:formatCode>
                <c:ptCount val="10"/>
                <c:pt idx="0">
                  <c:v>-292.77999999999997</c:v>
                </c:pt>
                <c:pt idx="1">
                  <c:v>-279.36</c:v>
                </c:pt>
                <c:pt idx="2">
                  <c:v>-216.04000000000002</c:v>
                </c:pt>
                <c:pt idx="3">
                  <c:v>-206.4</c:v>
                </c:pt>
                <c:pt idx="4">
                  <c:v>-174.88</c:v>
                </c:pt>
                <c:pt idx="5">
                  <c:v>-154.31</c:v>
                </c:pt>
                <c:pt idx="6">
                  <c:v>-123.36</c:v>
                </c:pt>
                <c:pt idx="7">
                  <c:v>-106.57999999999998</c:v>
                </c:pt>
                <c:pt idx="8">
                  <c:v>-96.64</c:v>
                </c:pt>
                <c:pt idx="9">
                  <c:v>-78.000000000000014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2E-411F-B843-923F0CC2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898042447"/>
        <c:axId val="1898038703"/>
      </c:barChart>
      <c:catAx>
        <c:axId val="189804244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98038703"/>
        <c:crosses val="autoZero"/>
        <c:auto val="1"/>
        <c:lblAlgn val="ctr"/>
        <c:lblOffset val="100"/>
        <c:noMultiLvlLbl val="0"/>
      </c:catAx>
      <c:valAx>
        <c:axId val="1898038703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&quot;R$&quot;* #,##0.00_);_(&quot;R$&quot;* \(#,##0.00\);_(&quot;R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898042447"/>
        <c:crosses val="autoZero"/>
        <c:crossBetween val="between"/>
        <c:majorUnit val="200"/>
        <c:minorUnit val="10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5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13" Type="http://schemas.openxmlformats.org/officeDocument/2006/relationships/image" Target="../media/image10.svg"/><Relationship Id="rId18" Type="http://schemas.openxmlformats.org/officeDocument/2006/relationships/hyperlink" Target="#dados!E1"/><Relationship Id="rId3" Type="http://schemas.openxmlformats.org/officeDocument/2006/relationships/chart" Target="../charts/chart3.xml"/><Relationship Id="rId21" Type="http://schemas.openxmlformats.org/officeDocument/2006/relationships/hyperlink" Target="#Receitas!E2"/><Relationship Id="rId7" Type="http://schemas.openxmlformats.org/officeDocument/2006/relationships/image" Target="../media/image4.svg"/><Relationship Id="rId12" Type="http://schemas.openxmlformats.org/officeDocument/2006/relationships/image" Target="../media/image9.png"/><Relationship Id="rId17" Type="http://schemas.openxmlformats.org/officeDocument/2006/relationships/image" Target="../media/image14.svg"/><Relationship Id="rId2" Type="http://schemas.openxmlformats.org/officeDocument/2006/relationships/chart" Target="../charts/chart2.xml"/><Relationship Id="rId16" Type="http://schemas.openxmlformats.org/officeDocument/2006/relationships/image" Target="../media/image13.png"/><Relationship Id="rId20" Type="http://schemas.openxmlformats.org/officeDocument/2006/relationships/hyperlink" Target="#Saldo!E2"/><Relationship Id="rId1" Type="http://schemas.openxmlformats.org/officeDocument/2006/relationships/chart" Target="../charts/chart1.xml"/><Relationship Id="rId6" Type="http://schemas.openxmlformats.org/officeDocument/2006/relationships/image" Target="../media/image3.png"/><Relationship Id="rId11" Type="http://schemas.openxmlformats.org/officeDocument/2006/relationships/image" Target="../media/image8.svg"/><Relationship Id="rId24" Type="http://schemas.openxmlformats.org/officeDocument/2006/relationships/hyperlink" Target="#Mensal!E2"/><Relationship Id="rId5" Type="http://schemas.openxmlformats.org/officeDocument/2006/relationships/image" Target="../media/image2.png"/><Relationship Id="rId15" Type="http://schemas.openxmlformats.org/officeDocument/2006/relationships/image" Target="../media/image12.svg"/><Relationship Id="rId23" Type="http://schemas.openxmlformats.org/officeDocument/2006/relationships/hyperlink" Target="#Geral!E2"/><Relationship Id="rId10" Type="http://schemas.openxmlformats.org/officeDocument/2006/relationships/image" Target="../media/image7.png"/><Relationship Id="rId19" Type="http://schemas.openxmlformats.org/officeDocument/2006/relationships/hyperlink" Target="#dados!E2"/><Relationship Id="rId4" Type="http://schemas.openxmlformats.org/officeDocument/2006/relationships/chart" Target="../charts/chart4.xml"/><Relationship Id="rId9" Type="http://schemas.openxmlformats.org/officeDocument/2006/relationships/image" Target="../media/image6.svg"/><Relationship Id="rId14" Type="http://schemas.openxmlformats.org/officeDocument/2006/relationships/image" Target="../media/image11.png"/><Relationship Id="rId22" Type="http://schemas.openxmlformats.org/officeDocument/2006/relationships/hyperlink" Target="#Despesas!E2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9.png"/><Relationship Id="rId3" Type="http://schemas.openxmlformats.org/officeDocument/2006/relationships/image" Target="../media/image16.svg"/><Relationship Id="rId7" Type="http://schemas.openxmlformats.org/officeDocument/2006/relationships/hyperlink" Target="#Home!A1"/><Relationship Id="rId12" Type="http://schemas.openxmlformats.org/officeDocument/2006/relationships/chart" Target="../charts/chart6.xml"/><Relationship Id="rId2" Type="http://schemas.openxmlformats.org/officeDocument/2006/relationships/image" Target="../media/image15.png"/><Relationship Id="rId1" Type="http://schemas.openxmlformats.org/officeDocument/2006/relationships/hyperlink" Target="#Saldo!E2"/><Relationship Id="rId6" Type="http://schemas.openxmlformats.org/officeDocument/2006/relationships/image" Target="../media/image18.svg"/><Relationship Id="rId11" Type="http://schemas.openxmlformats.org/officeDocument/2006/relationships/chart" Target="../charts/chart5.xml"/><Relationship Id="rId5" Type="http://schemas.openxmlformats.org/officeDocument/2006/relationships/image" Target="../media/image17.png"/><Relationship Id="rId10" Type="http://schemas.openxmlformats.org/officeDocument/2006/relationships/image" Target="../media/image21.png"/><Relationship Id="rId4" Type="http://schemas.openxmlformats.org/officeDocument/2006/relationships/hyperlink" Target="#Saldo!AD2"/><Relationship Id="rId9" Type="http://schemas.openxmlformats.org/officeDocument/2006/relationships/image" Target="../media/image20.sv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9.png"/><Relationship Id="rId3" Type="http://schemas.openxmlformats.org/officeDocument/2006/relationships/image" Target="../media/image16.svg"/><Relationship Id="rId7" Type="http://schemas.openxmlformats.org/officeDocument/2006/relationships/hyperlink" Target="#Home!A1"/><Relationship Id="rId2" Type="http://schemas.openxmlformats.org/officeDocument/2006/relationships/image" Target="../media/image15.png"/><Relationship Id="rId1" Type="http://schemas.openxmlformats.org/officeDocument/2006/relationships/hyperlink" Target="#Geral!E2"/><Relationship Id="rId6" Type="http://schemas.openxmlformats.org/officeDocument/2006/relationships/image" Target="../media/image18.svg"/><Relationship Id="rId11" Type="http://schemas.openxmlformats.org/officeDocument/2006/relationships/chart" Target="../charts/chart7.xml"/><Relationship Id="rId5" Type="http://schemas.openxmlformats.org/officeDocument/2006/relationships/image" Target="../media/image17.png"/><Relationship Id="rId10" Type="http://schemas.openxmlformats.org/officeDocument/2006/relationships/image" Target="../media/image21.png"/><Relationship Id="rId4" Type="http://schemas.openxmlformats.org/officeDocument/2006/relationships/hyperlink" Target="#Geral!AG2"/><Relationship Id="rId9" Type="http://schemas.openxmlformats.org/officeDocument/2006/relationships/image" Target="../media/image20.sv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9.png"/><Relationship Id="rId3" Type="http://schemas.openxmlformats.org/officeDocument/2006/relationships/image" Target="../media/image16.svg"/><Relationship Id="rId7" Type="http://schemas.openxmlformats.org/officeDocument/2006/relationships/hyperlink" Target="#Home!A1"/><Relationship Id="rId2" Type="http://schemas.openxmlformats.org/officeDocument/2006/relationships/image" Target="../media/image15.png"/><Relationship Id="rId1" Type="http://schemas.openxmlformats.org/officeDocument/2006/relationships/hyperlink" Target="#Receitas!E2"/><Relationship Id="rId6" Type="http://schemas.openxmlformats.org/officeDocument/2006/relationships/image" Target="../media/image18.svg"/><Relationship Id="rId11" Type="http://schemas.openxmlformats.org/officeDocument/2006/relationships/chart" Target="../charts/chart8.xml"/><Relationship Id="rId5" Type="http://schemas.openxmlformats.org/officeDocument/2006/relationships/image" Target="../media/image17.png"/><Relationship Id="rId10" Type="http://schemas.openxmlformats.org/officeDocument/2006/relationships/image" Target="../media/image21.png"/><Relationship Id="rId4" Type="http://schemas.openxmlformats.org/officeDocument/2006/relationships/hyperlink" Target="#Receitas!AF2"/><Relationship Id="rId9" Type="http://schemas.openxmlformats.org/officeDocument/2006/relationships/image" Target="../media/image20.sv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9.png"/><Relationship Id="rId3" Type="http://schemas.openxmlformats.org/officeDocument/2006/relationships/image" Target="../media/image16.svg"/><Relationship Id="rId7" Type="http://schemas.openxmlformats.org/officeDocument/2006/relationships/hyperlink" Target="#Home!A1"/><Relationship Id="rId12" Type="http://schemas.openxmlformats.org/officeDocument/2006/relationships/chart" Target="../charts/chart10.xml"/><Relationship Id="rId2" Type="http://schemas.openxmlformats.org/officeDocument/2006/relationships/image" Target="../media/image15.png"/><Relationship Id="rId1" Type="http://schemas.openxmlformats.org/officeDocument/2006/relationships/hyperlink" Target="#Despesas!E2"/><Relationship Id="rId6" Type="http://schemas.openxmlformats.org/officeDocument/2006/relationships/image" Target="../media/image18.svg"/><Relationship Id="rId11" Type="http://schemas.openxmlformats.org/officeDocument/2006/relationships/chart" Target="../charts/chart9.xml"/><Relationship Id="rId5" Type="http://schemas.openxmlformats.org/officeDocument/2006/relationships/image" Target="../media/image17.png"/><Relationship Id="rId10" Type="http://schemas.openxmlformats.org/officeDocument/2006/relationships/image" Target="../media/image21.png"/><Relationship Id="rId4" Type="http://schemas.openxmlformats.org/officeDocument/2006/relationships/hyperlink" Target="#Despesas!AH2"/><Relationship Id="rId9" Type="http://schemas.openxmlformats.org/officeDocument/2006/relationships/image" Target="../media/image20.sv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9.png"/><Relationship Id="rId3" Type="http://schemas.openxmlformats.org/officeDocument/2006/relationships/image" Target="../media/image16.svg"/><Relationship Id="rId7" Type="http://schemas.openxmlformats.org/officeDocument/2006/relationships/hyperlink" Target="#Home!A1"/><Relationship Id="rId12" Type="http://schemas.openxmlformats.org/officeDocument/2006/relationships/chart" Target="../charts/chart12.xml"/><Relationship Id="rId2" Type="http://schemas.openxmlformats.org/officeDocument/2006/relationships/image" Target="../media/image15.png"/><Relationship Id="rId1" Type="http://schemas.openxmlformats.org/officeDocument/2006/relationships/hyperlink" Target="#Mensal!E2"/><Relationship Id="rId6" Type="http://schemas.openxmlformats.org/officeDocument/2006/relationships/image" Target="../media/image18.svg"/><Relationship Id="rId11" Type="http://schemas.openxmlformats.org/officeDocument/2006/relationships/chart" Target="../charts/chart11.xml"/><Relationship Id="rId5" Type="http://schemas.openxmlformats.org/officeDocument/2006/relationships/image" Target="../media/image17.png"/><Relationship Id="rId10" Type="http://schemas.openxmlformats.org/officeDocument/2006/relationships/image" Target="../media/image21.png"/><Relationship Id="rId4" Type="http://schemas.openxmlformats.org/officeDocument/2006/relationships/hyperlink" Target="#Mensal!AH2"/><Relationship Id="rId9" Type="http://schemas.openxmlformats.org/officeDocument/2006/relationships/image" Target="../media/image20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</xdr:colOff>
      <xdr:row>1</xdr:row>
      <xdr:rowOff>57150</xdr:rowOff>
    </xdr:from>
    <xdr:to>
      <xdr:col>3</xdr:col>
      <xdr:colOff>381000</xdr:colOff>
      <xdr:row>19</xdr:row>
      <xdr:rowOff>133350</xdr:rowOff>
    </xdr:to>
    <xdr:sp macro="" textlink="">
      <xdr:nvSpPr>
        <xdr:cNvPr id="8" name="Retângulo: Cantos Arredondados 7">
          <a:extLst>
            <a:ext uri="{FF2B5EF4-FFF2-40B4-BE49-F238E27FC236}">
              <a16:creationId xmlns:a16="http://schemas.microsoft.com/office/drawing/2014/main" id="{9222E8C7-8FA8-46AC-B109-70C5AAFEDBD2}"/>
            </a:ext>
          </a:extLst>
        </xdr:cNvPr>
        <xdr:cNvSpPr/>
      </xdr:nvSpPr>
      <xdr:spPr>
        <a:xfrm>
          <a:off x="76199" y="666750"/>
          <a:ext cx="2133601" cy="3505200"/>
        </a:xfrm>
        <a:prstGeom prst="roundRect">
          <a:avLst>
            <a:gd name="adj" fmla="val 1949"/>
          </a:avLst>
        </a:prstGeom>
        <a:solidFill>
          <a:schemeClr val="accent6">
            <a:lumMod val="75000"/>
            <a:alpha val="50196"/>
          </a:schemeClr>
        </a:solidFill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13</xdr:col>
      <xdr:colOff>28574</xdr:colOff>
      <xdr:row>1</xdr:row>
      <xdr:rowOff>152399</xdr:rowOff>
    </xdr:from>
    <xdr:to>
      <xdr:col>19</xdr:col>
      <xdr:colOff>485775</xdr:colOff>
      <xdr:row>19</xdr:row>
      <xdr:rowOff>47624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DDFD2C2F-BE6A-44B4-B8A9-60E44CBC57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542925</xdr:colOff>
      <xdr:row>1</xdr:row>
      <xdr:rowOff>9525</xdr:rowOff>
    </xdr:from>
    <xdr:to>
      <xdr:col>8</xdr:col>
      <xdr:colOff>333375</xdr:colOff>
      <xdr:row>14</xdr:row>
      <xdr:rowOff>142875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8405D478-870B-4DCB-98DC-4684DE7233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66676</xdr:colOff>
      <xdr:row>8</xdr:row>
      <xdr:rowOff>171450</xdr:rowOff>
    </xdr:from>
    <xdr:to>
      <xdr:col>13</xdr:col>
      <xdr:colOff>200025</xdr:colOff>
      <xdr:row>20</xdr:row>
      <xdr:rowOff>1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DAAEA96C-1434-404D-B31F-998C8937A1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0</xdr:col>
      <xdr:colOff>123824</xdr:colOff>
      <xdr:row>2</xdr:row>
      <xdr:rowOff>85725</xdr:rowOff>
    </xdr:from>
    <xdr:to>
      <xdr:col>3</xdr:col>
      <xdr:colOff>257175</xdr:colOff>
      <xdr:row>8</xdr:row>
      <xdr:rowOff>57149</xdr:rowOff>
    </xdr:to>
    <mc:AlternateContent xmlns:mc="http://schemas.openxmlformats.org/markup-compatibility/2006" xmlns:tsle="http://schemas.microsoft.com/office/drawing/2012/timeslicer">
      <mc:Choice Requires="tsle">
        <xdr:graphicFrame macro="">
          <xdr:nvGraphicFramePr>
            <xdr:cNvPr id="12" name="Data 12">
              <a:extLst>
                <a:ext uri="{FF2B5EF4-FFF2-40B4-BE49-F238E27FC236}">
                  <a16:creationId xmlns:a16="http://schemas.microsoft.com/office/drawing/2014/main" id="{259EBDEA-84D3-4681-A2C3-82DD0BDB4381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2/timeslicer">
              <tsle:timeslicer name="Data 1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23824" y="885825"/>
              <a:ext cx="2047876" cy="111442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Linha do tempo: Funciona em Excel 2013 ou superior. Não mover ou redimensionar.</a:t>
              </a:r>
            </a:p>
          </xdr:txBody>
        </xdr:sp>
      </mc:Fallback>
    </mc:AlternateContent>
    <xdr:clientData/>
  </xdr:twoCellAnchor>
  <xdr:twoCellAnchor>
    <xdr:from>
      <xdr:col>8</xdr:col>
      <xdr:colOff>247651</xdr:colOff>
      <xdr:row>1</xdr:row>
      <xdr:rowOff>1</xdr:rowOff>
    </xdr:from>
    <xdr:to>
      <xdr:col>13</xdr:col>
      <xdr:colOff>228600</xdr:colOff>
      <xdr:row>8</xdr:row>
      <xdr:rowOff>57151</xdr:rowOff>
    </xdr:to>
    <xdr:graphicFrame macro="">
      <xdr:nvGraphicFramePr>
        <xdr:cNvPr id="28" name="Gráfico 27">
          <a:extLst>
            <a:ext uri="{FF2B5EF4-FFF2-40B4-BE49-F238E27FC236}">
              <a16:creationId xmlns:a16="http://schemas.microsoft.com/office/drawing/2014/main" id="{D611CD5C-F3C5-4495-9FE5-03A74A93FD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76201</xdr:colOff>
      <xdr:row>0</xdr:row>
      <xdr:rowOff>74982</xdr:rowOff>
    </xdr:from>
    <xdr:to>
      <xdr:col>1</xdr:col>
      <xdr:colOff>609601</xdr:colOff>
      <xdr:row>0</xdr:row>
      <xdr:rowOff>564643</xdr:rowOff>
    </xdr:to>
    <xdr:pic>
      <xdr:nvPicPr>
        <xdr:cNvPr id="32" name="Imagem 31">
          <a:extLst>
            <a:ext uri="{FF2B5EF4-FFF2-40B4-BE49-F238E27FC236}">
              <a16:creationId xmlns:a16="http://schemas.microsoft.com/office/drawing/2014/main" id="{BE5C1EF2-22C5-46D4-A78F-AD4ADC4F20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1" y="74982"/>
          <a:ext cx="1200150" cy="489661"/>
        </a:xfrm>
        <a:prstGeom prst="rect">
          <a:avLst/>
        </a:prstGeom>
      </xdr:spPr>
    </xdr:pic>
    <xdr:clientData/>
  </xdr:twoCellAnchor>
  <xdr:twoCellAnchor editAs="oneCell">
    <xdr:from>
      <xdr:col>3</xdr:col>
      <xdr:colOff>428965</xdr:colOff>
      <xdr:row>27</xdr:row>
      <xdr:rowOff>91848</xdr:rowOff>
    </xdr:from>
    <xdr:to>
      <xdr:col>4</xdr:col>
      <xdr:colOff>136521</xdr:colOff>
      <xdr:row>29</xdr:row>
      <xdr:rowOff>40821</xdr:rowOff>
    </xdr:to>
    <xdr:pic>
      <xdr:nvPicPr>
        <xdr:cNvPr id="34" name="Gráfico 33" descr="Banco de dados com preenchimento sólido">
          <a:extLst>
            <a:ext uri="{FF2B5EF4-FFF2-40B4-BE49-F238E27FC236}">
              <a16:creationId xmlns:a16="http://schemas.microsoft.com/office/drawing/2014/main" id="{9F3526F2-1F66-4E4F-8FD9-010427DCAB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>
          <a:off x="2487045" y="5568723"/>
          <a:ext cx="330764" cy="323169"/>
        </a:xfrm>
        <a:prstGeom prst="rect">
          <a:avLst/>
        </a:prstGeom>
      </xdr:spPr>
    </xdr:pic>
    <xdr:clientData/>
  </xdr:twoCellAnchor>
  <xdr:twoCellAnchor editAs="oneCell">
    <xdr:from>
      <xdr:col>4</xdr:col>
      <xdr:colOff>553811</xdr:colOff>
      <xdr:row>27</xdr:row>
      <xdr:rowOff>89808</xdr:rowOff>
    </xdr:from>
    <xdr:to>
      <xdr:col>5</xdr:col>
      <xdr:colOff>100314</xdr:colOff>
      <xdr:row>29</xdr:row>
      <xdr:rowOff>38781</xdr:rowOff>
    </xdr:to>
    <xdr:pic>
      <xdr:nvPicPr>
        <xdr:cNvPr id="38" name="Gráfico 37" descr="Tendência ascendente com preenchimento sólido">
          <a:extLst>
            <a:ext uri="{FF2B5EF4-FFF2-40B4-BE49-F238E27FC236}">
              <a16:creationId xmlns:a16="http://schemas.microsoft.com/office/drawing/2014/main" id="{CF8F77C1-3DFD-4722-A159-DB3C7DCB9D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3054124" y="5566683"/>
          <a:ext cx="330274" cy="323169"/>
        </a:xfrm>
        <a:prstGeom prst="rect">
          <a:avLst/>
        </a:prstGeom>
      </xdr:spPr>
    </xdr:pic>
    <xdr:clientData/>
  </xdr:twoCellAnchor>
  <xdr:twoCellAnchor editAs="oneCell">
    <xdr:from>
      <xdr:col>5</xdr:col>
      <xdr:colOff>526596</xdr:colOff>
      <xdr:row>27</xdr:row>
      <xdr:rowOff>68036</xdr:rowOff>
    </xdr:from>
    <xdr:to>
      <xdr:col>6</xdr:col>
      <xdr:colOff>330275</xdr:colOff>
      <xdr:row>29</xdr:row>
      <xdr:rowOff>17009</xdr:rowOff>
    </xdr:to>
    <xdr:pic>
      <xdr:nvPicPr>
        <xdr:cNvPr id="42" name="Gráfico 41" descr="Calendário diário com preenchimento sólido">
          <a:extLst>
            <a:ext uri="{FF2B5EF4-FFF2-40B4-BE49-F238E27FC236}">
              <a16:creationId xmlns:a16="http://schemas.microsoft.com/office/drawing/2014/main" id="{E28A79E9-FDC7-4694-9973-F6CD41172A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1"/>
            </a:ext>
          </a:extLst>
        </a:blip>
        <a:stretch>
          <a:fillRect/>
        </a:stretch>
      </xdr:blipFill>
      <xdr:spPr>
        <a:xfrm>
          <a:off x="3639230" y="5544911"/>
          <a:ext cx="330275" cy="323169"/>
        </a:xfrm>
        <a:prstGeom prst="rect">
          <a:avLst/>
        </a:prstGeom>
      </xdr:spPr>
    </xdr:pic>
    <xdr:clientData/>
  </xdr:twoCellAnchor>
  <xdr:twoCellAnchor editAs="oneCell">
    <xdr:from>
      <xdr:col>7</xdr:col>
      <xdr:colOff>336021</xdr:colOff>
      <xdr:row>27</xdr:row>
      <xdr:rowOff>87011</xdr:rowOff>
    </xdr:from>
    <xdr:to>
      <xdr:col>7</xdr:col>
      <xdr:colOff>663575</xdr:colOff>
      <xdr:row>29</xdr:row>
      <xdr:rowOff>35984</xdr:rowOff>
    </xdr:to>
    <xdr:pic>
      <xdr:nvPicPr>
        <xdr:cNvPr id="52" name="Gráfico 51" descr="Gráfico de barras com tendência ascendente estrutura de tópicos">
          <a:extLst>
            <a:ext uri="{FF2B5EF4-FFF2-40B4-BE49-F238E27FC236}">
              <a16:creationId xmlns:a16="http://schemas.microsoft.com/office/drawing/2014/main" id="{D7CA6754-AEDA-4FC6-B43B-FD20A11C87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3"/>
            </a:ext>
          </a:extLst>
        </a:blip>
        <a:stretch>
          <a:fillRect/>
        </a:stretch>
      </xdr:blipFill>
      <xdr:spPr>
        <a:xfrm>
          <a:off x="4673298" y="5563886"/>
          <a:ext cx="330275" cy="323169"/>
        </a:xfrm>
        <a:prstGeom prst="rect">
          <a:avLst/>
        </a:prstGeom>
      </xdr:spPr>
    </xdr:pic>
    <xdr:clientData/>
  </xdr:twoCellAnchor>
  <xdr:twoCellAnchor editAs="oneCell">
    <xdr:from>
      <xdr:col>6</xdr:col>
      <xdr:colOff>496908</xdr:colOff>
      <xdr:row>27</xdr:row>
      <xdr:rowOff>82707</xdr:rowOff>
    </xdr:from>
    <xdr:to>
      <xdr:col>7</xdr:col>
      <xdr:colOff>215840</xdr:colOff>
      <xdr:row>29</xdr:row>
      <xdr:rowOff>32905</xdr:rowOff>
    </xdr:to>
    <xdr:pic>
      <xdr:nvPicPr>
        <xdr:cNvPr id="54" name="Gráfico 53" descr="Gráfico de barras com tendência descendente estrutura de tópicos">
          <a:extLst>
            <a:ext uri="{FF2B5EF4-FFF2-40B4-BE49-F238E27FC236}">
              <a16:creationId xmlns:a16="http://schemas.microsoft.com/office/drawing/2014/main" id="{C129DD0D-10E8-4E51-922B-1A43A4E055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5"/>
            </a:ext>
          </a:extLst>
        </a:blip>
        <a:stretch>
          <a:fillRect/>
        </a:stretch>
      </xdr:blipFill>
      <xdr:spPr>
        <a:xfrm>
          <a:off x="4221863" y="5559582"/>
          <a:ext cx="331254" cy="324394"/>
        </a:xfrm>
        <a:prstGeom prst="rect">
          <a:avLst/>
        </a:prstGeom>
      </xdr:spPr>
    </xdr:pic>
    <xdr:clientData/>
  </xdr:twoCellAnchor>
  <xdr:twoCellAnchor editAs="oneCell">
    <xdr:from>
      <xdr:col>8</xdr:col>
      <xdr:colOff>221116</xdr:colOff>
      <xdr:row>27</xdr:row>
      <xdr:rowOff>40822</xdr:rowOff>
    </xdr:from>
    <xdr:to>
      <xdr:col>8</xdr:col>
      <xdr:colOff>550410</xdr:colOff>
      <xdr:row>28</xdr:row>
      <xdr:rowOff>183018</xdr:rowOff>
    </xdr:to>
    <xdr:pic>
      <xdr:nvPicPr>
        <xdr:cNvPr id="60" name="Gráfico 59" descr="Gráfico periódico com preenchimento sólido">
          <a:extLst>
            <a:ext uri="{FF2B5EF4-FFF2-40B4-BE49-F238E27FC236}">
              <a16:creationId xmlns:a16="http://schemas.microsoft.com/office/drawing/2014/main" id="{27A6665E-B881-42DC-9859-91E159D5A9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17"/>
            </a:ext>
          </a:extLst>
        </a:blip>
        <a:stretch>
          <a:fillRect/>
        </a:stretch>
      </xdr:blipFill>
      <xdr:spPr>
        <a:xfrm>
          <a:off x="5170714" y="5517697"/>
          <a:ext cx="329294" cy="329294"/>
        </a:xfrm>
        <a:prstGeom prst="rect">
          <a:avLst/>
        </a:prstGeom>
      </xdr:spPr>
    </xdr:pic>
    <xdr:clientData/>
  </xdr:twoCellAnchor>
  <xdr:twoCellAnchor>
    <xdr:from>
      <xdr:col>0</xdr:col>
      <xdr:colOff>152399</xdr:colOff>
      <xdr:row>9</xdr:row>
      <xdr:rowOff>104775</xdr:rowOff>
    </xdr:from>
    <xdr:to>
      <xdr:col>1</xdr:col>
      <xdr:colOff>447674</xdr:colOff>
      <xdr:row>11</xdr:row>
      <xdr:rowOff>180975</xdr:rowOff>
    </xdr:to>
    <xdr:grpSp>
      <xdr:nvGrpSpPr>
        <xdr:cNvPr id="70" name="Agrupar 69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F52660B5-7207-450C-B9BA-3E53C8F35011}"/>
            </a:ext>
          </a:extLst>
        </xdr:cNvPr>
        <xdr:cNvGrpSpPr/>
      </xdr:nvGrpSpPr>
      <xdr:grpSpPr>
        <a:xfrm>
          <a:off x="152399" y="2240380"/>
          <a:ext cx="967038" cy="457200"/>
          <a:chOff x="152399" y="2213882"/>
          <a:chExt cx="958623" cy="450397"/>
        </a:xfrm>
      </xdr:grpSpPr>
      <xdr:sp macro="" textlink="">
        <xdr:nvSpPr>
          <xdr:cNvPr id="18" name="Retângulo: Cantos Arredondados 17">
            <a:hlinkClick xmlns:r="http://schemas.openxmlformats.org/officeDocument/2006/relationships" r:id="rId19"/>
            <a:extLst>
              <a:ext uri="{FF2B5EF4-FFF2-40B4-BE49-F238E27FC236}">
                <a16:creationId xmlns:a16="http://schemas.microsoft.com/office/drawing/2014/main" id="{7F1E5CF6-91B6-4EAA-97D7-050C6E9DB15C}"/>
              </a:ext>
            </a:extLst>
          </xdr:cNvPr>
          <xdr:cNvSpPr/>
        </xdr:nvSpPr>
        <xdr:spPr>
          <a:xfrm>
            <a:off x="152399" y="2213882"/>
            <a:ext cx="958623" cy="450397"/>
          </a:xfrm>
          <a:prstGeom prst="roundRect">
            <a:avLst/>
          </a:prstGeom>
          <a:solidFill>
            <a:schemeClr val="accent6">
              <a:lumMod val="75000"/>
            </a:schemeClr>
          </a:solidFill>
          <a:ln>
            <a:noFill/>
          </a:ln>
          <a:effectLst>
            <a:outerShdw blurRad="190500" dist="228600" dir="2700000" algn="ctr">
              <a:srgbClr val="000000">
                <a:alpha val="30000"/>
              </a:srgbClr>
            </a:outerShdw>
          </a:effectLst>
          <a:scene3d>
            <a:camera prst="orthographicFront">
              <a:rot lat="0" lon="0" rev="0"/>
            </a:camera>
            <a:lightRig rig="glow" dir="t">
              <a:rot lat="0" lon="0" rev="4800000"/>
            </a:lightRig>
          </a:scene3d>
          <a:sp3d prstMaterial="matte">
            <a:bevelT w="127000" h="63500"/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r"/>
            <a:r>
              <a:rPr lang="pt-BR" sz="1100" b="1"/>
              <a:t>Dados</a:t>
            </a:r>
          </a:p>
        </xdr:txBody>
      </xdr:sp>
      <xdr:pic>
        <xdr:nvPicPr>
          <xdr:cNvPr id="64" name="Gráfico 63" descr="Banco de dados com preenchimento sólido">
            <a:extLst>
              <a:ext uri="{FF2B5EF4-FFF2-40B4-BE49-F238E27FC236}">
                <a16:creationId xmlns:a16="http://schemas.microsoft.com/office/drawing/2014/main" id="{A98EA8F4-5287-48B0-B164-4B4BEB6AAB7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7"/>
              </a:ext>
            </a:extLst>
          </a:blip>
          <a:stretch>
            <a:fillRect/>
          </a:stretch>
        </xdr:blipFill>
        <xdr:spPr>
          <a:xfrm>
            <a:off x="160903" y="2289402"/>
            <a:ext cx="330764" cy="323169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561974</xdr:colOff>
      <xdr:row>9</xdr:row>
      <xdr:rowOff>104775</xdr:rowOff>
    </xdr:from>
    <xdr:to>
      <xdr:col>3</xdr:col>
      <xdr:colOff>247649</xdr:colOff>
      <xdr:row>11</xdr:row>
      <xdr:rowOff>180975</xdr:rowOff>
    </xdr:to>
    <xdr:grpSp>
      <xdr:nvGrpSpPr>
        <xdr:cNvPr id="71" name="Agrupar 70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B72B52F8-CB67-4963-AA76-56C3D0C24BA8}"/>
            </a:ext>
          </a:extLst>
        </xdr:cNvPr>
        <xdr:cNvGrpSpPr/>
      </xdr:nvGrpSpPr>
      <xdr:grpSpPr>
        <a:xfrm>
          <a:off x="1233737" y="2240380"/>
          <a:ext cx="938965" cy="457200"/>
          <a:chOff x="1225322" y="2213882"/>
          <a:chExt cx="1080407" cy="450397"/>
        </a:xfrm>
      </xdr:grpSpPr>
      <xdr:sp macro="" textlink="">
        <xdr:nvSpPr>
          <xdr:cNvPr id="19" name="Retângulo: Cantos Arredondados 18">
            <a:extLst>
              <a:ext uri="{FF2B5EF4-FFF2-40B4-BE49-F238E27FC236}">
                <a16:creationId xmlns:a16="http://schemas.microsoft.com/office/drawing/2014/main" id="{4AB10950-0EA7-4924-9706-C6B3F9C57E87}"/>
              </a:ext>
            </a:extLst>
          </xdr:cNvPr>
          <xdr:cNvSpPr/>
        </xdr:nvSpPr>
        <xdr:spPr>
          <a:xfrm>
            <a:off x="1225322" y="2213882"/>
            <a:ext cx="1080407" cy="450397"/>
          </a:xfrm>
          <a:prstGeom prst="roundRect">
            <a:avLst/>
          </a:prstGeom>
          <a:solidFill>
            <a:schemeClr val="accent6">
              <a:lumMod val="75000"/>
            </a:schemeClr>
          </a:solidFill>
          <a:ln>
            <a:noFill/>
          </a:ln>
          <a:effectLst>
            <a:outerShdw blurRad="190500" dist="228600" dir="2700000" algn="ctr">
              <a:srgbClr val="000000">
                <a:alpha val="30000"/>
              </a:srgbClr>
            </a:outerShdw>
          </a:effectLst>
          <a:scene3d>
            <a:camera prst="orthographicFront">
              <a:rot lat="0" lon="0" rev="0"/>
            </a:camera>
            <a:lightRig rig="glow" dir="t">
              <a:rot lat="0" lon="0" rev="4800000"/>
            </a:lightRig>
          </a:scene3d>
          <a:sp3d prstMaterial="matte">
            <a:bevelT w="127000" h="63500"/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r"/>
            <a:r>
              <a:rPr lang="pt-BR" sz="1100" b="1"/>
              <a:t>Saldo</a:t>
            </a:r>
          </a:p>
        </xdr:txBody>
      </xdr:sp>
      <xdr:pic>
        <xdr:nvPicPr>
          <xdr:cNvPr id="65" name="Gráfico 64" descr="Tendência ascendente com preenchimento sólido">
            <a:extLst>
              <a:ext uri="{FF2B5EF4-FFF2-40B4-BE49-F238E27FC236}">
                <a16:creationId xmlns:a16="http://schemas.microsoft.com/office/drawing/2014/main" id="{B05EFC86-C67F-4137-8383-F4FEDEBBE8E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9"/>
              </a:ext>
            </a:extLst>
          </a:blip>
          <a:stretch>
            <a:fillRect/>
          </a:stretch>
        </xdr:blipFill>
        <xdr:spPr>
          <a:xfrm>
            <a:off x="1239609" y="2298926"/>
            <a:ext cx="330274" cy="323169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160903</xdr:colOff>
      <xdr:row>12</xdr:row>
      <xdr:rowOff>114300</xdr:rowOff>
    </xdr:from>
    <xdr:to>
      <xdr:col>1</xdr:col>
      <xdr:colOff>457199</xdr:colOff>
      <xdr:row>15</xdr:row>
      <xdr:rowOff>0</xdr:rowOff>
    </xdr:to>
    <xdr:grpSp>
      <xdr:nvGrpSpPr>
        <xdr:cNvPr id="73" name="Agrupar 72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7B86B335-7E7A-4FEE-9828-7F89E0A9E81E}"/>
            </a:ext>
          </a:extLst>
        </xdr:cNvPr>
        <xdr:cNvGrpSpPr/>
      </xdr:nvGrpSpPr>
      <xdr:grpSpPr>
        <a:xfrm>
          <a:off x="160903" y="2821405"/>
          <a:ext cx="968059" cy="457200"/>
          <a:chOff x="160903" y="2784702"/>
          <a:chExt cx="959644" cy="446994"/>
        </a:xfrm>
      </xdr:grpSpPr>
      <xdr:sp macro="" textlink="">
        <xdr:nvSpPr>
          <xdr:cNvPr id="16" name="Retângulo: Cantos Arredondados 15">
            <a:extLst>
              <a:ext uri="{FF2B5EF4-FFF2-40B4-BE49-F238E27FC236}">
                <a16:creationId xmlns:a16="http://schemas.microsoft.com/office/drawing/2014/main" id="{CF3F1B61-F36F-428A-841B-C8363E5CB744}"/>
              </a:ext>
            </a:extLst>
          </xdr:cNvPr>
          <xdr:cNvSpPr/>
        </xdr:nvSpPr>
        <xdr:spPr>
          <a:xfrm>
            <a:off x="161924" y="2784702"/>
            <a:ext cx="958623" cy="446994"/>
          </a:xfrm>
          <a:prstGeom prst="roundRect">
            <a:avLst/>
          </a:prstGeom>
          <a:solidFill>
            <a:schemeClr val="accent6">
              <a:lumMod val="75000"/>
            </a:schemeClr>
          </a:solidFill>
          <a:ln>
            <a:noFill/>
          </a:ln>
          <a:effectLst>
            <a:outerShdw blurRad="190500" dist="228600" dir="2700000" algn="ctr">
              <a:srgbClr val="000000">
                <a:alpha val="30000"/>
              </a:srgbClr>
            </a:outerShdw>
          </a:effectLst>
          <a:scene3d>
            <a:camera prst="orthographicFront">
              <a:rot lat="0" lon="0" rev="0"/>
            </a:camera>
            <a:lightRig rig="glow" dir="t">
              <a:rot lat="0" lon="0" rev="4800000"/>
            </a:lightRig>
          </a:scene3d>
          <a:sp3d prstMaterial="matte">
            <a:bevelT w="127000" h="63500"/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r"/>
            <a:r>
              <a:rPr lang="pt-BR" sz="1100" b="1"/>
              <a:t>Receitas</a:t>
            </a:r>
          </a:p>
        </xdr:txBody>
      </xdr:sp>
      <xdr:pic>
        <xdr:nvPicPr>
          <xdr:cNvPr id="66" name="Gráfico 65" descr="Gráfico de barras com tendência ascendente estrutura de tópicos">
            <a:extLst>
              <a:ext uri="{FF2B5EF4-FFF2-40B4-BE49-F238E27FC236}">
                <a16:creationId xmlns:a16="http://schemas.microsoft.com/office/drawing/2014/main" id="{DC826200-749C-4E38-B1D4-1A11E87195D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3"/>
              </a:ext>
            </a:extLst>
          </a:blip>
          <a:stretch>
            <a:fillRect/>
          </a:stretch>
        </xdr:blipFill>
        <xdr:spPr>
          <a:xfrm>
            <a:off x="160903" y="2870427"/>
            <a:ext cx="330275" cy="323169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571499</xdr:colOff>
      <xdr:row>12</xdr:row>
      <xdr:rowOff>114300</xdr:rowOff>
    </xdr:from>
    <xdr:to>
      <xdr:col>3</xdr:col>
      <xdr:colOff>257174</xdr:colOff>
      <xdr:row>15</xdr:row>
      <xdr:rowOff>0</xdr:rowOff>
    </xdr:to>
    <xdr:grpSp>
      <xdr:nvGrpSpPr>
        <xdr:cNvPr id="72" name="Agrupar 71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3A97350B-BD8F-4F50-8CB7-5A91150E22B8}"/>
            </a:ext>
          </a:extLst>
        </xdr:cNvPr>
        <xdr:cNvGrpSpPr/>
      </xdr:nvGrpSpPr>
      <xdr:grpSpPr>
        <a:xfrm>
          <a:off x="1243262" y="2821405"/>
          <a:ext cx="938965" cy="457200"/>
          <a:chOff x="1234847" y="2784702"/>
          <a:chExt cx="1080407" cy="446994"/>
        </a:xfrm>
      </xdr:grpSpPr>
      <xdr:sp macro="" textlink="">
        <xdr:nvSpPr>
          <xdr:cNvPr id="17" name="Retângulo: Cantos Arredondados 16">
            <a:extLst>
              <a:ext uri="{FF2B5EF4-FFF2-40B4-BE49-F238E27FC236}">
                <a16:creationId xmlns:a16="http://schemas.microsoft.com/office/drawing/2014/main" id="{9E7D58D8-DEA4-470D-8628-D7474541344B}"/>
              </a:ext>
            </a:extLst>
          </xdr:cNvPr>
          <xdr:cNvSpPr/>
        </xdr:nvSpPr>
        <xdr:spPr>
          <a:xfrm>
            <a:off x="1234847" y="2784702"/>
            <a:ext cx="1080407" cy="446994"/>
          </a:xfrm>
          <a:prstGeom prst="roundRect">
            <a:avLst/>
          </a:prstGeom>
          <a:solidFill>
            <a:schemeClr val="accent6">
              <a:lumMod val="75000"/>
            </a:schemeClr>
          </a:solidFill>
          <a:ln>
            <a:noFill/>
          </a:ln>
          <a:effectLst>
            <a:outerShdw blurRad="190500" dist="228600" dir="2700000" algn="ctr">
              <a:srgbClr val="000000">
                <a:alpha val="30000"/>
              </a:srgbClr>
            </a:outerShdw>
          </a:effectLst>
          <a:scene3d>
            <a:camera prst="orthographicFront">
              <a:rot lat="0" lon="0" rev="0"/>
            </a:camera>
            <a:lightRig rig="glow" dir="t">
              <a:rot lat="0" lon="0" rev="4800000"/>
            </a:lightRig>
          </a:scene3d>
          <a:sp3d prstMaterial="matte">
            <a:bevelT w="127000" h="63500"/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r"/>
            <a:r>
              <a:rPr lang="pt-BR" sz="1100" b="1"/>
              <a:t>Despesas</a:t>
            </a:r>
          </a:p>
        </xdr:txBody>
      </xdr:sp>
      <xdr:pic>
        <xdr:nvPicPr>
          <xdr:cNvPr id="67" name="Gráfico 66" descr="Gráfico de barras com tendência descendente estrutura de tópicos">
            <a:extLst>
              <a:ext uri="{FF2B5EF4-FFF2-40B4-BE49-F238E27FC236}">
                <a16:creationId xmlns:a16="http://schemas.microsoft.com/office/drawing/2014/main" id="{BE882620-16D0-4398-A1F5-59273FB8D3B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5"/>
              </a:ext>
            </a:extLst>
          </a:blip>
          <a:stretch>
            <a:fillRect/>
          </a:stretch>
        </xdr:blipFill>
        <xdr:spPr>
          <a:xfrm>
            <a:off x="1239609" y="2853417"/>
            <a:ext cx="331254" cy="324394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561974</xdr:colOff>
      <xdr:row>15</xdr:row>
      <xdr:rowOff>114300</xdr:rowOff>
    </xdr:from>
    <xdr:to>
      <xdr:col>3</xdr:col>
      <xdr:colOff>247649</xdr:colOff>
      <xdr:row>18</xdr:row>
      <xdr:rowOff>0</xdr:rowOff>
    </xdr:to>
    <xdr:grpSp>
      <xdr:nvGrpSpPr>
        <xdr:cNvPr id="75" name="Agrupar 74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C6DD096F-5CD7-4C28-ABD4-9F194F5178D4}"/>
            </a:ext>
          </a:extLst>
        </xdr:cNvPr>
        <xdr:cNvGrpSpPr/>
      </xdr:nvGrpSpPr>
      <xdr:grpSpPr>
        <a:xfrm>
          <a:off x="1233737" y="3392905"/>
          <a:ext cx="938965" cy="457200"/>
          <a:chOff x="1225322" y="3345996"/>
          <a:chExt cx="1080407" cy="446995"/>
        </a:xfrm>
      </xdr:grpSpPr>
      <xdr:sp macro="" textlink="">
        <xdr:nvSpPr>
          <xdr:cNvPr id="30" name="Retângulo: Cantos Arredondados 29">
            <a:extLst>
              <a:ext uri="{FF2B5EF4-FFF2-40B4-BE49-F238E27FC236}">
                <a16:creationId xmlns:a16="http://schemas.microsoft.com/office/drawing/2014/main" id="{B7F5BC74-212C-4B56-BA15-1F8695CE47F5}"/>
              </a:ext>
            </a:extLst>
          </xdr:cNvPr>
          <xdr:cNvSpPr/>
        </xdr:nvSpPr>
        <xdr:spPr>
          <a:xfrm>
            <a:off x="1225322" y="3345996"/>
            <a:ext cx="1080407" cy="446995"/>
          </a:xfrm>
          <a:prstGeom prst="roundRect">
            <a:avLst/>
          </a:prstGeom>
          <a:solidFill>
            <a:schemeClr val="accent6">
              <a:lumMod val="75000"/>
            </a:schemeClr>
          </a:solidFill>
          <a:ln>
            <a:noFill/>
          </a:ln>
          <a:effectLst>
            <a:outerShdw blurRad="190500" dist="228600" dir="2700000" algn="ctr">
              <a:srgbClr val="000000">
                <a:alpha val="30000"/>
              </a:srgbClr>
            </a:outerShdw>
          </a:effectLst>
          <a:scene3d>
            <a:camera prst="orthographicFront">
              <a:rot lat="0" lon="0" rev="0"/>
            </a:camera>
            <a:lightRig rig="glow" dir="t">
              <a:rot lat="0" lon="0" rev="4800000"/>
            </a:lightRig>
          </a:scene3d>
          <a:sp3d prstMaterial="matte">
            <a:bevelT w="127000" h="63500"/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r"/>
            <a:r>
              <a:rPr lang="pt-BR" sz="1100" b="1"/>
              <a:t>Geral</a:t>
            </a:r>
          </a:p>
        </xdr:txBody>
      </xdr:sp>
      <xdr:pic>
        <xdr:nvPicPr>
          <xdr:cNvPr id="68" name="Gráfico 67" descr="Gráfico periódico com preenchimento sólido">
            <a:extLst>
              <a:ext uri="{FF2B5EF4-FFF2-40B4-BE49-F238E27FC236}">
                <a16:creationId xmlns:a16="http://schemas.microsoft.com/office/drawing/2014/main" id="{AA24D608-078B-4D3D-9CDE-7277F591C9B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6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7"/>
              </a:ext>
            </a:extLst>
          </a:blip>
          <a:stretch>
            <a:fillRect/>
          </a:stretch>
        </xdr:blipFill>
        <xdr:spPr>
          <a:xfrm>
            <a:off x="1239609" y="3407909"/>
            <a:ext cx="329294" cy="329294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152399</xdr:colOff>
      <xdr:row>15</xdr:row>
      <xdr:rowOff>114300</xdr:rowOff>
    </xdr:from>
    <xdr:to>
      <xdr:col>1</xdr:col>
      <xdr:colOff>447674</xdr:colOff>
      <xdr:row>18</xdr:row>
      <xdr:rowOff>0</xdr:rowOff>
    </xdr:to>
    <xdr:grpSp>
      <xdr:nvGrpSpPr>
        <xdr:cNvPr id="74" name="Agrupar 73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B6DE2F8D-8464-4C82-8431-BE6F3B0123AF}"/>
            </a:ext>
          </a:extLst>
        </xdr:cNvPr>
        <xdr:cNvGrpSpPr/>
      </xdr:nvGrpSpPr>
      <xdr:grpSpPr>
        <a:xfrm>
          <a:off x="152399" y="3392905"/>
          <a:ext cx="967038" cy="457200"/>
          <a:chOff x="152399" y="3345996"/>
          <a:chExt cx="958623" cy="446995"/>
        </a:xfrm>
      </xdr:grpSpPr>
      <xdr:sp macro="" textlink="">
        <xdr:nvSpPr>
          <xdr:cNvPr id="29" name="Retângulo: Cantos Arredondados 28">
            <a:extLst>
              <a:ext uri="{FF2B5EF4-FFF2-40B4-BE49-F238E27FC236}">
                <a16:creationId xmlns:a16="http://schemas.microsoft.com/office/drawing/2014/main" id="{F500FEB8-EEE1-48B7-A5BA-E50F74F97EB8}"/>
              </a:ext>
            </a:extLst>
          </xdr:cNvPr>
          <xdr:cNvSpPr/>
        </xdr:nvSpPr>
        <xdr:spPr>
          <a:xfrm>
            <a:off x="152399" y="3345996"/>
            <a:ext cx="958623" cy="446995"/>
          </a:xfrm>
          <a:prstGeom prst="roundRect">
            <a:avLst/>
          </a:prstGeom>
          <a:solidFill>
            <a:schemeClr val="accent6">
              <a:lumMod val="75000"/>
            </a:schemeClr>
          </a:solidFill>
          <a:ln>
            <a:noFill/>
          </a:ln>
          <a:effectLst>
            <a:outerShdw blurRad="190500" dist="228600" dir="2700000" algn="ctr">
              <a:srgbClr val="000000">
                <a:alpha val="30000"/>
              </a:srgbClr>
            </a:outerShdw>
          </a:effectLst>
          <a:scene3d>
            <a:camera prst="orthographicFront">
              <a:rot lat="0" lon="0" rev="0"/>
            </a:camera>
            <a:lightRig rig="glow" dir="t">
              <a:rot lat="0" lon="0" rev="4800000"/>
            </a:lightRig>
          </a:scene3d>
          <a:sp3d prstMaterial="matte">
            <a:bevelT w="127000" h="63500"/>
          </a:sp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r"/>
            <a:r>
              <a:rPr lang="pt-BR" sz="1100" b="1"/>
              <a:t>Mensais</a:t>
            </a:r>
          </a:p>
        </xdr:txBody>
      </xdr:sp>
      <xdr:pic>
        <xdr:nvPicPr>
          <xdr:cNvPr id="69" name="Gráfico 68" descr="Calendário diário com preenchimento sólido">
            <a:extLst>
              <a:ext uri="{FF2B5EF4-FFF2-40B4-BE49-F238E27FC236}">
                <a16:creationId xmlns:a16="http://schemas.microsoft.com/office/drawing/2014/main" id="{B18E4EF0-947C-4428-B679-48375350DE9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1"/>
              </a:ext>
            </a:extLst>
          </a:blip>
          <a:stretch>
            <a:fillRect/>
          </a:stretch>
        </xdr:blipFill>
        <xdr:spPr>
          <a:xfrm>
            <a:off x="160903" y="3399404"/>
            <a:ext cx="330275" cy="323169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</xdr:colOff>
      <xdr:row>1</xdr:row>
      <xdr:rowOff>76201</xdr:rowOff>
    </xdr:from>
    <xdr:to>
      <xdr:col>3</xdr:col>
      <xdr:colOff>457201</xdr:colOff>
      <xdr:row>7</xdr:row>
      <xdr:rowOff>123825</xdr:rowOff>
    </xdr:to>
    <mc:AlternateContent xmlns:mc="http://schemas.openxmlformats.org/markup-compatibility/2006" xmlns:tsle="http://schemas.microsoft.com/office/drawing/2012/timeslicer">
      <mc:Choice Requires="tsle">
        <xdr:graphicFrame macro="">
          <xdr:nvGraphicFramePr>
            <xdr:cNvPr id="2" name="Data 9">
              <a:extLst>
                <a:ext uri="{FF2B5EF4-FFF2-40B4-BE49-F238E27FC236}">
                  <a16:creationId xmlns:a16="http://schemas.microsoft.com/office/drawing/2014/main" id="{2683500B-11E0-4A6C-B304-B6516FC88A43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2/timeslicer">
              <tsle:timeslicer name="Data 9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" y="600076"/>
              <a:ext cx="2286000" cy="111442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Linha do tempo: Funciona em Excel 2013 ou superior. Não mover ou redimensionar.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340350</xdr:colOff>
      <xdr:row>0</xdr:row>
      <xdr:rowOff>66674</xdr:rowOff>
    </xdr:from>
    <xdr:to>
      <xdr:col>2</xdr:col>
      <xdr:colOff>178425</xdr:colOff>
      <xdr:row>0</xdr:row>
      <xdr:rowOff>480674</xdr:rowOff>
    </xdr:to>
    <xdr:grpSp>
      <xdr:nvGrpSpPr>
        <xdr:cNvPr id="3" name="Agrupar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803E46-0919-41DC-8242-F6D755E6BCE8}"/>
            </a:ext>
          </a:extLst>
        </xdr:cNvPr>
        <xdr:cNvGrpSpPr/>
      </xdr:nvGrpSpPr>
      <xdr:grpSpPr>
        <a:xfrm>
          <a:off x="949950" y="66674"/>
          <a:ext cx="447675" cy="414000"/>
          <a:chOff x="47625" y="1533524"/>
          <a:chExt cx="447675" cy="414000"/>
        </a:xfrm>
      </xdr:grpSpPr>
      <xdr:sp macro="" textlink="">
        <xdr:nvSpPr>
          <xdr:cNvPr id="4" name="Retângulo: Cantos Arredondados 3">
            <a:extLst>
              <a:ext uri="{FF2B5EF4-FFF2-40B4-BE49-F238E27FC236}">
                <a16:creationId xmlns:a16="http://schemas.microsoft.com/office/drawing/2014/main" id="{3D26AA91-CA30-479D-9AF3-946870B43F06}"/>
              </a:ext>
            </a:extLst>
          </xdr:cNvPr>
          <xdr:cNvSpPr/>
        </xdr:nvSpPr>
        <xdr:spPr>
          <a:xfrm>
            <a:off x="66674" y="1533524"/>
            <a:ext cx="414000" cy="414000"/>
          </a:xfrm>
          <a:prstGeom prst="roundRect">
            <a:avLst/>
          </a:prstGeom>
          <a:ln/>
        </xdr:spPr>
        <xdr:style>
          <a:lnRef idx="0">
            <a:schemeClr val="accent6"/>
          </a:lnRef>
          <a:fillRef idx="3">
            <a:schemeClr val="accent6"/>
          </a:fillRef>
          <a:effectRef idx="3">
            <a:schemeClr val="accent6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r"/>
            <a:endParaRPr lang="pt-BR" sz="1100" b="1"/>
          </a:p>
        </xdr:txBody>
      </xdr:sp>
      <xdr:pic>
        <xdr:nvPicPr>
          <xdr:cNvPr id="5" name="Gráfico 4" descr="Gráfico logarítmico com preenchimento sólido">
            <a:extLst>
              <a:ext uri="{FF2B5EF4-FFF2-40B4-BE49-F238E27FC236}">
                <a16:creationId xmlns:a16="http://schemas.microsoft.com/office/drawing/2014/main" id="{D0EE1998-C16B-4FAC-8152-A8BCDAAA474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47625" y="1590675"/>
            <a:ext cx="447675" cy="342899"/>
          </a:xfrm>
          <a:prstGeom prst="rect">
            <a:avLst/>
          </a:prstGeom>
        </xdr:spPr>
      </xdr:pic>
    </xdr:grpSp>
    <xdr:clientData/>
  </xdr:twoCellAnchor>
  <xdr:twoCellAnchor editAs="absolute">
    <xdr:from>
      <xdr:col>2</xdr:col>
      <xdr:colOff>590550</xdr:colOff>
      <xdr:row>0</xdr:row>
      <xdr:rowOff>66674</xdr:rowOff>
    </xdr:from>
    <xdr:to>
      <xdr:col>3</xdr:col>
      <xdr:colOff>394950</xdr:colOff>
      <xdr:row>0</xdr:row>
      <xdr:rowOff>480674</xdr:rowOff>
    </xdr:to>
    <xdr:grpSp>
      <xdr:nvGrpSpPr>
        <xdr:cNvPr id="6" name="Agrupar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4DB8BBF-580B-4DB6-981C-99804CF6A0AE}"/>
            </a:ext>
          </a:extLst>
        </xdr:cNvPr>
        <xdr:cNvGrpSpPr/>
      </xdr:nvGrpSpPr>
      <xdr:grpSpPr>
        <a:xfrm>
          <a:off x="1809750" y="66674"/>
          <a:ext cx="414000" cy="414000"/>
          <a:chOff x="1438275" y="2590800"/>
          <a:chExt cx="414000" cy="414000"/>
        </a:xfrm>
      </xdr:grpSpPr>
      <xdr:sp macro="" textlink="">
        <xdr:nvSpPr>
          <xdr:cNvPr id="7" name="Retângulo: Cantos Arredondados 6">
            <a:extLst>
              <a:ext uri="{FF2B5EF4-FFF2-40B4-BE49-F238E27FC236}">
                <a16:creationId xmlns:a16="http://schemas.microsoft.com/office/drawing/2014/main" id="{62D2F35F-0789-4D6D-927F-5B25E6818E05}"/>
              </a:ext>
            </a:extLst>
          </xdr:cNvPr>
          <xdr:cNvSpPr/>
        </xdr:nvSpPr>
        <xdr:spPr>
          <a:xfrm>
            <a:off x="1438275" y="2590800"/>
            <a:ext cx="414000" cy="414000"/>
          </a:xfrm>
          <a:prstGeom prst="roundRect">
            <a:avLst/>
          </a:prstGeom>
          <a:ln/>
        </xdr:spPr>
        <xdr:style>
          <a:lnRef idx="0">
            <a:schemeClr val="accent6"/>
          </a:lnRef>
          <a:fillRef idx="3">
            <a:schemeClr val="accent6"/>
          </a:fillRef>
          <a:effectRef idx="3">
            <a:schemeClr val="accent6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r"/>
            <a:endParaRPr lang="pt-BR" sz="1100" b="1"/>
          </a:p>
        </xdr:txBody>
      </xdr:sp>
      <xdr:pic>
        <xdr:nvPicPr>
          <xdr:cNvPr id="8" name="Gráfico 7" descr="Tabela com preenchimento sólido">
            <a:extLst>
              <a:ext uri="{FF2B5EF4-FFF2-40B4-BE49-F238E27FC236}">
                <a16:creationId xmlns:a16="http://schemas.microsoft.com/office/drawing/2014/main" id="{3FA17632-8EA7-43CB-9EC9-7D31C1C70A5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6"/>
              </a:ext>
            </a:extLst>
          </a:blip>
          <a:stretch>
            <a:fillRect/>
          </a:stretch>
        </xdr:blipFill>
        <xdr:spPr>
          <a:xfrm>
            <a:off x="1495426" y="2590800"/>
            <a:ext cx="323850" cy="409575"/>
          </a:xfrm>
          <a:prstGeom prst="rect">
            <a:avLst/>
          </a:prstGeom>
        </xdr:spPr>
      </xdr:pic>
    </xdr:grpSp>
    <xdr:clientData/>
  </xdr:twoCellAnchor>
  <xdr:twoCellAnchor editAs="absolute">
    <xdr:from>
      <xdr:col>0</xdr:col>
      <xdr:colOff>123825</xdr:colOff>
      <xdr:row>0</xdr:row>
      <xdr:rowOff>66674</xdr:rowOff>
    </xdr:from>
    <xdr:to>
      <xdr:col>0</xdr:col>
      <xdr:colOff>537825</xdr:colOff>
      <xdr:row>0</xdr:row>
      <xdr:rowOff>480674</xdr:rowOff>
    </xdr:to>
    <xdr:grpSp>
      <xdr:nvGrpSpPr>
        <xdr:cNvPr id="9" name="Agrupar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55C090D-EE97-45EC-90CA-8F0B1E688165}"/>
            </a:ext>
          </a:extLst>
        </xdr:cNvPr>
        <xdr:cNvGrpSpPr/>
      </xdr:nvGrpSpPr>
      <xdr:grpSpPr>
        <a:xfrm>
          <a:off x="123825" y="66674"/>
          <a:ext cx="414000" cy="414000"/>
          <a:chOff x="609600" y="2657475"/>
          <a:chExt cx="414000" cy="414000"/>
        </a:xfrm>
      </xdr:grpSpPr>
      <xdr:sp macro="" textlink="">
        <xdr:nvSpPr>
          <xdr:cNvPr id="10" name="Retângulo: Cantos Arredondados 9">
            <a:extLst>
              <a:ext uri="{FF2B5EF4-FFF2-40B4-BE49-F238E27FC236}">
                <a16:creationId xmlns:a16="http://schemas.microsoft.com/office/drawing/2014/main" id="{FF6BD6A8-139F-44B8-B7C6-E08C82288299}"/>
              </a:ext>
            </a:extLst>
          </xdr:cNvPr>
          <xdr:cNvSpPr/>
        </xdr:nvSpPr>
        <xdr:spPr>
          <a:xfrm>
            <a:off x="609600" y="2657475"/>
            <a:ext cx="414000" cy="414000"/>
          </a:xfrm>
          <a:prstGeom prst="roundRect">
            <a:avLst/>
          </a:prstGeom>
          <a:ln/>
        </xdr:spPr>
        <xdr:style>
          <a:lnRef idx="0">
            <a:schemeClr val="accent6"/>
          </a:lnRef>
          <a:fillRef idx="3">
            <a:schemeClr val="accent6"/>
          </a:fillRef>
          <a:effectRef idx="3">
            <a:schemeClr val="accent6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r"/>
            <a:endParaRPr lang="pt-BR" sz="1100" b="1"/>
          </a:p>
        </xdr:txBody>
      </xdr:sp>
      <xdr:pic>
        <xdr:nvPicPr>
          <xdr:cNvPr id="11" name="Gráfico 10" descr="Início com preenchimento sólido">
            <a:extLst>
              <a:ext uri="{FF2B5EF4-FFF2-40B4-BE49-F238E27FC236}">
                <a16:creationId xmlns:a16="http://schemas.microsoft.com/office/drawing/2014/main" id="{ADA5D570-2B0B-4D35-9055-AD17EB49B2F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9"/>
              </a:ext>
            </a:extLst>
          </a:blip>
          <a:stretch>
            <a:fillRect/>
          </a:stretch>
        </xdr:blipFill>
        <xdr:spPr>
          <a:xfrm>
            <a:off x="647700" y="2686050"/>
            <a:ext cx="323850" cy="323850"/>
          </a:xfrm>
          <a:prstGeom prst="rect">
            <a:avLst/>
          </a:prstGeom>
        </xdr:spPr>
      </xdr:pic>
    </xdr:grpSp>
    <xdr:clientData/>
  </xdr:twoCellAnchor>
  <xdr:twoCellAnchor editAs="absolute">
    <xdr:from>
      <xdr:col>6</xdr:col>
      <xdr:colOff>342900</xdr:colOff>
      <xdr:row>0</xdr:row>
      <xdr:rowOff>28575</xdr:rowOff>
    </xdr:from>
    <xdr:to>
      <xdr:col>18</xdr:col>
      <xdr:colOff>1028700</xdr:colOff>
      <xdr:row>0</xdr:row>
      <xdr:rowOff>428625</xdr:rowOff>
    </xdr:to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186FCC4B-2B60-461E-8FFE-C0DAAB1EE5EF}"/>
            </a:ext>
          </a:extLst>
        </xdr:cNvPr>
        <xdr:cNvSpPr txBox="1"/>
      </xdr:nvSpPr>
      <xdr:spPr>
        <a:xfrm>
          <a:off x="3676650" y="28575"/>
          <a:ext cx="841057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400" b="1">
              <a:solidFill>
                <a:schemeClr val="accent6">
                  <a:lumMod val="75000"/>
                </a:schemeClr>
              </a:solidFill>
            </a:rPr>
            <a:t>SALDO</a:t>
          </a:r>
          <a:r>
            <a:rPr lang="pt-BR" sz="1400" b="1" baseline="0">
              <a:solidFill>
                <a:schemeClr val="accent6">
                  <a:lumMod val="75000"/>
                </a:schemeClr>
              </a:solidFill>
            </a:rPr>
            <a:t> - DASHBOARD</a:t>
          </a:r>
          <a:endParaRPr lang="pt-BR" sz="1400" b="1">
            <a:solidFill>
              <a:schemeClr val="accent6">
                <a:lumMod val="75000"/>
              </a:schemeClr>
            </a:solidFill>
          </a:endParaRPr>
        </a:p>
      </xdr:txBody>
    </xdr:sp>
    <xdr:clientData/>
  </xdr:twoCellAnchor>
  <xdr:twoCellAnchor editAs="absolute">
    <xdr:from>
      <xdr:col>21</xdr:col>
      <xdr:colOff>276224</xdr:colOff>
      <xdr:row>0</xdr:row>
      <xdr:rowOff>85725</xdr:rowOff>
    </xdr:from>
    <xdr:to>
      <xdr:col>28</xdr:col>
      <xdr:colOff>533399</xdr:colOff>
      <xdr:row>0</xdr:row>
      <xdr:rowOff>485775</xdr:rowOff>
    </xdr:to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E4204FE9-FE25-4D14-9AF3-94EFE07168B7}"/>
            </a:ext>
          </a:extLst>
        </xdr:cNvPr>
        <xdr:cNvSpPr txBox="1"/>
      </xdr:nvSpPr>
      <xdr:spPr>
        <a:xfrm>
          <a:off x="13439774" y="85725"/>
          <a:ext cx="852487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400" b="1">
              <a:solidFill>
                <a:schemeClr val="accent6">
                  <a:lumMod val="75000"/>
                </a:schemeClr>
              </a:solidFill>
            </a:rPr>
            <a:t>SALDO -</a:t>
          </a:r>
          <a:r>
            <a:rPr lang="pt-BR" sz="1400" b="1" baseline="0">
              <a:solidFill>
                <a:schemeClr val="accent6">
                  <a:lumMod val="75000"/>
                </a:schemeClr>
              </a:solidFill>
            </a:rPr>
            <a:t> TABELAS</a:t>
          </a:r>
          <a:endParaRPr lang="pt-BR" sz="1400" b="1">
            <a:solidFill>
              <a:schemeClr val="accent6">
                <a:lumMod val="75000"/>
              </a:schemeClr>
            </a:solidFill>
          </a:endParaRPr>
        </a:p>
      </xdr:txBody>
    </xdr:sp>
    <xdr:clientData/>
  </xdr:twoCellAnchor>
  <xdr:twoCellAnchor editAs="oneCell">
    <xdr:from>
      <xdr:col>4</xdr:col>
      <xdr:colOff>76201</xdr:colOff>
      <xdr:row>0</xdr:row>
      <xdr:rowOff>28576</xdr:rowOff>
    </xdr:from>
    <xdr:to>
      <xdr:col>6</xdr:col>
      <xdr:colOff>324783</xdr:colOff>
      <xdr:row>0</xdr:row>
      <xdr:rowOff>495300</xdr:rowOff>
    </xdr:to>
    <xdr:pic>
      <xdr:nvPicPr>
        <xdr:cNvPr id="14" name="Imagem 13">
          <a:extLst>
            <a:ext uri="{FF2B5EF4-FFF2-40B4-BE49-F238E27FC236}">
              <a16:creationId xmlns:a16="http://schemas.microsoft.com/office/drawing/2014/main" id="{F8EC3BAD-C624-42CF-BE5D-57B3495E50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4601" y="28576"/>
          <a:ext cx="1143932" cy="466724"/>
        </a:xfrm>
        <a:prstGeom prst="rect">
          <a:avLst/>
        </a:prstGeom>
      </xdr:spPr>
    </xdr:pic>
    <xdr:clientData/>
  </xdr:twoCellAnchor>
  <xdr:twoCellAnchor editAs="oneCell">
    <xdr:from>
      <xdr:col>21</xdr:col>
      <xdr:colOff>57150</xdr:colOff>
      <xdr:row>0</xdr:row>
      <xdr:rowOff>57150</xdr:rowOff>
    </xdr:from>
    <xdr:to>
      <xdr:col>22</xdr:col>
      <xdr:colOff>305732</xdr:colOff>
      <xdr:row>0</xdr:row>
      <xdr:rowOff>523874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id="{61F81387-9815-4986-9D45-794C68F656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77750" y="57150"/>
          <a:ext cx="1143932" cy="466724"/>
        </a:xfrm>
        <a:prstGeom prst="rect">
          <a:avLst/>
        </a:prstGeom>
      </xdr:spPr>
    </xdr:pic>
    <xdr:clientData/>
  </xdr:twoCellAnchor>
  <xdr:twoCellAnchor editAs="oneCell">
    <xdr:from>
      <xdr:col>0</xdr:col>
      <xdr:colOff>95249</xdr:colOff>
      <xdr:row>8</xdr:row>
      <xdr:rowOff>19051</xdr:rowOff>
    </xdr:from>
    <xdr:to>
      <xdr:col>3</xdr:col>
      <xdr:colOff>466724</xdr:colOff>
      <xdr:row>18</xdr:row>
      <xdr:rowOff>76201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7" name="Carteira">
              <a:extLst>
                <a:ext uri="{FF2B5EF4-FFF2-40B4-BE49-F238E27FC236}">
                  <a16:creationId xmlns:a16="http://schemas.microsoft.com/office/drawing/2014/main" id="{7FA36F25-1D4F-4BFA-976D-DCC5EC305A8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arteir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5249" y="1800226"/>
              <a:ext cx="2200275" cy="19621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uma segmentação de dados. Segmentações de dados têm suporte no Excel 2010 ou versões posteriores.
\Se a forma tiver sido modificada em uma versão anterior do Excel, ou se a pasta de trabalho tiver sido salva no Excel 2003 ou versões anteriores, a segmentação de dados não poderá ser usada.</a:t>
              </a:r>
            </a:p>
          </xdr:txBody>
        </xdr:sp>
      </mc:Fallback>
    </mc:AlternateContent>
    <xdr:clientData/>
  </xdr:twoCellAnchor>
  <xdr:twoCellAnchor>
    <xdr:from>
      <xdr:col>4</xdr:col>
      <xdr:colOff>171449</xdr:colOff>
      <xdr:row>2</xdr:row>
      <xdr:rowOff>161925</xdr:rowOff>
    </xdr:from>
    <xdr:to>
      <xdr:col>14</xdr:col>
      <xdr:colOff>561975</xdr:colOff>
      <xdr:row>20</xdr:row>
      <xdr:rowOff>28575</xdr:rowOff>
    </xdr:to>
    <xdr:graphicFrame macro="">
      <xdr:nvGraphicFramePr>
        <xdr:cNvPr id="18" name="Gráfico 17">
          <a:extLst>
            <a:ext uri="{FF2B5EF4-FFF2-40B4-BE49-F238E27FC236}">
              <a16:creationId xmlns:a16="http://schemas.microsoft.com/office/drawing/2014/main" id="{DAF6B361-4638-4667-AE7A-300C7B03CE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16</xdr:col>
      <xdr:colOff>57150</xdr:colOff>
      <xdr:row>15</xdr:row>
      <xdr:rowOff>95250</xdr:rowOff>
    </xdr:from>
    <xdr:to>
      <xdr:col>18</xdr:col>
      <xdr:colOff>828675</xdr:colOff>
      <xdr:row>21</xdr:row>
      <xdr:rowOff>19050</xdr:rowOff>
    </xdr:to>
    <xdr:graphicFrame macro="">
      <xdr:nvGraphicFramePr>
        <xdr:cNvPr id="21" name="Gráfico 20">
          <a:extLst>
            <a:ext uri="{FF2B5EF4-FFF2-40B4-BE49-F238E27FC236}">
              <a16:creationId xmlns:a16="http://schemas.microsoft.com/office/drawing/2014/main" id="{4921AD2A-6FC2-40A6-BFB0-B7BDDF4E06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340350</xdr:colOff>
      <xdr:row>0</xdr:row>
      <xdr:rowOff>66674</xdr:rowOff>
    </xdr:from>
    <xdr:to>
      <xdr:col>2</xdr:col>
      <xdr:colOff>178425</xdr:colOff>
      <xdr:row>0</xdr:row>
      <xdr:rowOff>480674</xdr:rowOff>
    </xdr:to>
    <xdr:grpSp>
      <xdr:nvGrpSpPr>
        <xdr:cNvPr id="3" name="Agrupar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03F904-B30F-4E60-889B-1CE7EC68E8E4}"/>
            </a:ext>
          </a:extLst>
        </xdr:cNvPr>
        <xdr:cNvGrpSpPr/>
      </xdr:nvGrpSpPr>
      <xdr:grpSpPr>
        <a:xfrm>
          <a:off x="949950" y="66674"/>
          <a:ext cx="447675" cy="414000"/>
          <a:chOff x="47625" y="1533524"/>
          <a:chExt cx="447675" cy="414000"/>
        </a:xfrm>
      </xdr:grpSpPr>
      <xdr:sp macro="" textlink="">
        <xdr:nvSpPr>
          <xdr:cNvPr id="4" name="Retângulo: Cantos Arredondados 3">
            <a:extLst>
              <a:ext uri="{FF2B5EF4-FFF2-40B4-BE49-F238E27FC236}">
                <a16:creationId xmlns:a16="http://schemas.microsoft.com/office/drawing/2014/main" id="{E2918479-6045-4015-97FE-D63011CAB7D4}"/>
              </a:ext>
            </a:extLst>
          </xdr:cNvPr>
          <xdr:cNvSpPr/>
        </xdr:nvSpPr>
        <xdr:spPr>
          <a:xfrm>
            <a:off x="66674" y="1533524"/>
            <a:ext cx="414000" cy="414000"/>
          </a:xfrm>
          <a:prstGeom prst="roundRect">
            <a:avLst/>
          </a:prstGeom>
          <a:ln/>
        </xdr:spPr>
        <xdr:style>
          <a:lnRef idx="0">
            <a:schemeClr val="accent6"/>
          </a:lnRef>
          <a:fillRef idx="3">
            <a:schemeClr val="accent6"/>
          </a:fillRef>
          <a:effectRef idx="3">
            <a:schemeClr val="accent6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r"/>
            <a:endParaRPr lang="pt-BR" sz="1100" b="1"/>
          </a:p>
        </xdr:txBody>
      </xdr:sp>
      <xdr:pic>
        <xdr:nvPicPr>
          <xdr:cNvPr id="5" name="Gráfico 4" descr="Gráfico logarítmico com preenchimento sólido">
            <a:extLst>
              <a:ext uri="{FF2B5EF4-FFF2-40B4-BE49-F238E27FC236}">
                <a16:creationId xmlns:a16="http://schemas.microsoft.com/office/drawing/2014/main" id="{DF8A1A03-5876-47AB-B48B-4B342A69401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47625" y="1590675"/>
            <a:ext cx="447675" cy="342899"/>
          </a:xfrm>
          <a:prstGeom prst="rect">
            <a:avLst/>
          </a:prstGeom>
        </xdr:spPr>
      </xdr:pic>
    </xdr:grpSp>
    <xdr:clientData/>
  </xdr:twoCellAnchor>
  <xdr:twoCellAnchor editAs="absolute">
    <xdr:from>
      <xdr:col>2</xdr:col>
      <xdr:colOff>590550</xdr:colOff>
      <xdr:row>0</xdr:row>
      <xdr:rowOff>66674</xdr:rowOff>
    </xdr:from>
    <xdr:to>
      <xdr:col>3</xdr:col>
      <xdr:colOff>394950</xdr:colOff>
      <xdr:row>0</xdr:row>
      <xdr:rowOff>480674</xdr:rowOff>
    </xdr:to>
    <xdr:grpSp>
      <xdr:nvGrpSpPr>
        <xdr:cNvPr id="6" name="Agrupar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0DE55E7-83BC-49DC-B622-377833500694}"/>
            </a:ext>
          </a:extLst>
        </xdr:cNvPr>
        <xdr:cNvGrpSpPr/>
      </xdr:nvGrpSpPr>
      <xdr:grpSpPr>
        <a:xfrm>
          <a:off x="1809750" y="66674"/>
          <a:ext cx="414000" cy="414000"/>
          <a:chOff x="1438275" y="2590800"/>
          <a:chExt cx="414000" cy="414000"/>
        </a:xfrm>
      </xdr:grpSpPr>
      <xdr:sp macro="" textlink="">
        <xdr:nvSpPr>
          <xdr:cNvPr id="7" name="Retângulo: Cantos Arredondados 6">
            <a:extLst>
              <a:ext uri="{FF2B5EF4-FFF2-40B4-BE49-F238E27FC236}">
                <a16:creationId xmlns:a16="http://schemas.microsoft.com/office/drawing/2014/main" id="{C435FFE2-5921-49EF-A7A4-69D10FB39F14}"/>
              </a:ext>
            </a:extLst>
          </xdr:cNvPr>
          <xdr:cNvSpPr/>
        </xdr:nvSpPr>
        <xdr:spPr>
          <a:xfrm>
            <a:off x="1438275" y="2590800"/>
            <a:ext cx="414000" cy="414000"/>
          </a:xfrm>
          <a:prstGeom prst="roundRect">
            <a:avLst/>
          </a:prstGeom>
          <a:ln/>
        </xdr:spPr>
        <xdr:style>
          <a:lnRef idx="0">
            <a:schemeClr val="accent6"/>
          </a:lnRef>
          <a:fillRef idx="3">
            <a:schemeClr val="accent6"/>
          </a:fillRef>
          <a:effectRef idx="3">
            <a:schemeClr val="accent6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r"/>
            <a:endParaRPr lang="pt-BR" sz="1100" b="1"/>
          </a:p>
        </xdr:txBody>
      </xdr:sp>
      <xdr:pic>
        <xdr:nvPicPr>
          <xdr:cNvPr id="8" name="Gráfico 7" descr="Tabela com preenchimento sólido">
            <a:extLst>
              <a:ext uri="{FF2B5EF4-FFF2-40B4-BE49-F238E27FC236}">
                <a16:creationId xmlns:a16="http://schemas.microsoft.com/office/drawing/2014/main" id="{B1E9434C-747E-4E49-A53A-285D7847F5D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6"/>
              </a:ext>
            </a:extLst>
          </a:blip>
          <a:stretch>
            <a:fillRect/>
          </a:stretch>
        </xdr:blipFill>
        <xdr:spPr>
          <a:xfrm>
            <a:off x="1495426" y="2590800"/>
            <a:ext cx="323850" cy="409575"/>
          </a:xfrm>
          <a:prstGeom prst="rect">
            <a:avLst/>
          </a:prstGeom>
        </xdr:spPr>
      </xdr:pic>
    </xdr:grpSp>
    <xdr:clientData/>
  </xdr:twoCellAnchor>
  <xdr:twoCellAnchor editAs="absolute">
    <xdr:from>
      <xdr:col>0</xdr:col>
      <xdr:colOff>123825</xdr:colOff>
      <xdr:row>0</xdr:row>
      <xdr:rowOff>66674</xdr:rowOff>
    </xdr:from>
    <xdr:to>
      <xdr:col>0</xdr:col>
      <xdr:colOff>537825</xdr:colOff>
      <xdr:row>0</xdr:row>
      <xdr:rowOff>480674</xdr:rowOff>
    </xdr:to>
    <xdr:grpSp>
      <xdr:nvGrpSpPr>
        <xdr:cNvPr id="9" name="Agrupar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59989BB-C41F-4296-A06F-857241911FD6}"/>
            </a:ext>
          </a:extLst>
        </xdr:cNvPr>
        <xdr:cNvGrpSpPr/>
      </xdr:nvGrpSpPr>
      <xdr:grpSpPr>
        <a:xfrm>
          <a:off x="123825" y="66674"/>
          <a:ext cx="414000" cy="414000"/>
          <a:chOff x="609600" y="2657475"/>
          <a:chExt cx="414000" cy="414000"/>
        </a:xfrm>
      </xdr:grpSpPr>
      <xdr:sp macro="" textlink="">
        <xdr:nvSpPr>
          <xdr:cNvPr id="10" name="Retângulo: Cantos Arredondados 9">
            <a:extLst>
              <a:ext uri="{FF2B5EF4-FFF2-40B4-BE49-F238E27FC236}">
                <a16:creationId xmlns:a16="http://schemas.microsoft.com/office/drawing/2014/main" id="{BA212115-372B-4533-9377-994D380920B4}"/>
              </a:ext>
            </a:extLst>
          </xdr:cNvPr>
          <xdr:cNvSpPr/>
        </xdr:nvSpPr>
        <xdr:spPr>
          <a:xfrm>
            <a:off x="609600" y="2657475"/>
            <a:ext cx="414000" cy="414000"/>
          </a:xfrm>
          <a:prstGeom prst="roundRect">
            <a:avLst/>
          </a:prstGeom>
          <a:ln/>
        </xdr:spPr>
        <xdr:style>
          <a:lnRef idx="0">
            <a:schemeClr val="accent6"/>
          </a:lnRef>
          <a:fillRef idx="3">
            <a:schemeClr val="accent6"/>
          </a:fillRef>
          <a:effectRef idx="3">
            <a:schemeClr val="accent6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r"/>
            <a:endParaRPr lang="pt-BR" sz="1100" b="1"/>
          </a:p>
        </xdr:txBody>
      </xdr:sp>
      <xdr:pic>
        <xdr:nvPicPr>
          <xdr:cNvPr id="11" name="Gráfico 10" descr="Início com preenchimento sólido">
            <a:extLst>
              <a:ext uri="{FF2B5EF4-FFF2-40B4-BE49-F238E27FC236}">
                <a16:creationId xmlns:a16="http://schemas.microsoft.com/office/drawing/2014/main" id="{0DF9CCA2-C0EF-4CC1-8BD3-4F1DAD4961B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9"/>
              </a:ext>
            </a:extLst>
          </a:blip>
          <a:stretch>
            <a:fillRect/>
          </a:stretch>
        </xdr:blipFill>
        <xdr:spPr>
          <a:xfrm>
            <a:off x="647700" y="2686050"/>
            <a:ext cx="323850" cy="323850"/>
          </a:xfrm>
          <a:prstGeom prst="rect">
            <a:avLst/>
          </a:prstGeom>
        </xdr:spPr>
      </xdr:pic>
    </xdr:grpSp>
    <xdr:clientData/>
  </xdr:twoCellAnchor>
  <xdr:twoCellAnchor editAs="absolute">
    <xdr:from>
      <xdr:col>6</xdr:col>
      <xdr:colOff>342900</xdr:colOff>
      <xdr:row>0</xdr:row>
      <xdr:rowOff>28575</xdr:rowOff>
    </xdr:from>
    <xdr:to>
      <xdr:col>19</xdr:col>
      <xdr:colOff>638175</xdr:colOff>
      <xdr:row>0</xdr:row>
      <xdr:rowOff>428625</xdr:rowOff>
    </xdr:to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166566AE-7872-4B03-B4D6-3081BFB7275F}"/>
            </a:ext>
          </a:extLst>
        </xdr:cNvPr>
        <xdr:cNvSpPr txBox="1"/>
      </xdr:nvSpPr>
      <xdr:spPr>
        <a:xfrm>
          <a:off x="3676650" y="28575"/>
          <a:ext cx="841057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400" b="1">
              <a:solidFill>
                <a:schemeClr val="accent6">
                  <a:lumMod val="75000"/>
                </a:schemeClr>
              </a:solidFill>
            </a:rPr>
            <a:t>DADOS</a:t>
          </a:r>
          <a:r>
            <a:rPr lang="pt-BR" sz="1400" b="1" baseline="0">
              <a:solidFill>
                <a:schemeClr val="accent6">
                  <a:lumMod val="75000"/>
                </a:schemeClr>
              </a:solidFill>
            </a:rPr>
            <a:t> GERAIS</a:t>
          </a:r>
          <a:endParaRPr lang="pt-BR" sz="1400" b="1">
            <a:solidFill>
              <a:schemeClr val="accent6">
                <a:lumMod val="75000"/>
              </a:schemeClr>
            </a:solidFill>
          </a:endParaRPr>
        </a:p>
      </xdr:txBody>
    </xdr:sp>
    <xdr:clientData/>
  </xdr:twoCellAnchor>
  <xdr:twoCellAnchor editAs="absolute">
    <xdr:from>
      <xdr:col>22</xdr:col>
      <xdr:colOff>390524</xdr:colOff>
      <xdr:row>0</xdr:row>
      <xdr:rowOff>85725</xdr:rowOff>
    </xdr:from>
    <xdr:to>
      <xdr:col>33</xdr:col>
      <xdr:colOff>447674</xdr:colOff>
      <xdr:row>0</xdr:row>
      <xdr:rowOff>485775</xdr:rowOff>
    </xdr:to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08AAFE3E-B437-4A50-B007-1BD62C197FE2}"/>
            </a:ext>
          </a:extLst>
        </xdr:cNvPr>
        <xdr:cNvSpPr txBox="1"/>
      </xdr:nvSpPr>
      <xdr:spPr>
        <a:xfrm>
          <a:off x="13439774" y="85725"/>
          <a:ext cx="852487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400" b="1">
              <a:solidFill>
                <a:schemeClr val="accent6">
                  <a:lumMod val="75000"/>
                </a:schemeClr>
              </a:solidFill>
            </a:rPr>
            <a:t>XXX -</a:t>
          </a:r>
          <a:r>
            <a:rPr lang="pt-BR" sz="1400" b="1" baseline="0">
              <a:solidFill>
                <a:schemeClr val="accent6">
                  <a:lumMod val="75000"/>
                </a:schemeClr>
              </a:solidFill>
            </a:rPr>
            <a:t> TABELAS</a:t>
          </a:r>
          <a:endParaRPr lang="pt-BR" sz="1400" b="1">
            <a:solidFill>
              <a:schemeClr val="accent6">
                <a:lumMod val="75000"/>
              </a:schemeClr>
            </a:solidFill>
          </a:endParaRPr>
        </a:p>
      </xdr:txBody>
    </xdr:sp>
    <xdr:clientData/>
  </xdr:twoCellAnchor>
  <xdr:twoCellAnchor editAs="oneCell">
    <xdr:from>
      <xdr:col>4</xdr:col>
      <xdr:colOff>76201</xdr:colOff>
      <xdr:row>0</xdr:row>
      <xdr:rowOff>28576</xdr:rowOff>
    </xdr:from>
    <xdr:to>
      <xdr:col>6</xdr:col>
      <xdr:colOff>324783</xdr:colOff>
      <xdr:row>0</xdr:row>
      <xdr:rowOff>495300</xdr:rowOff>
    </xdr:to>
    <xdr:pic>
      <xdr:nvPicPr>
        <xdr:cNvPr id="14" name="Imagem 13">
          <a:extLst>
            <a:ext uri="{FF2B5EF4-FFF2-40B4-BE49-F238E27FC236}">
              <a16:creationId xmlns:a16="http://schemas.microsoft.com/office/drawing/2014/main" id="{7C89E41C-8AD2-4AAB-9E16-17BA4D96D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4601" y="28576"/>
          <a:ext cx="1143932" cy="466724"/>
        </a:xfrm>
        <a:prstGeom prst="rect">
          <a:avLst/>
        </a:prstGeom>
      </xdr:spPr>
    </xdr:pic>
    <xdr:clientData/>
  </xdr:twoCellAnchor>
  <xdr:twoCellAnchor editAs="oneCell">
    <xdr:from>
      <xdr:col>21</xdr:col>
      <xdr:colOff>57150</xdr:colOff>
      <xdr:row>0</xdr:row>
      <xdr:rowOff>57150</xdr:rowOff>
    </xdr:from>
    <xdr:to>
      <xdr:col>22</xdr:col>
      <xdr:colOff>572432</xdr:colOff>
      <xdr:row>0</xdr:row>
      <xdr:rowOff>523874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id="{F8E7EF76-07A7-4928-A33B-E9953DF01E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77750" y="57150"/>
          <a:ext cx="1143932" cy="466724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4</xdr:row>
      <xdr:rowOff>0</xdr:rowOff>
    </xdr:from>
    <xdr:to>
      <xdr:col>15</xdr:col>
      <xdr:colOff>304800</xdr:colOff>
      <xdr:row>18</xdr:row>
      <xdr:rowOff>76200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BFB1312A-BD83-49B7-A81F-56DC25400E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</xdr:colOff>
      <xdr:row>1</xdr:row>
      <xdr:rowOff>76201</xdr:rowOff>
    </xdr:from>
    <xdr:to>
      <xdr:col>3</xdr:col>
      <xdr:colOff>457201</xdr:colOff>
      <xdr:row>7</xdr:row>
      <xdr:rowOff>123825</xdr:rowOff>
    </xdr:to>
    <mc:AlternateContent xmlns:mc="http://schemas.openxmlformats.org/markup-compatibility/2006" xmlns:tsle="http://schemas.microsoft.com/office/drawing/2012/timeslicer">
      <mc:Choice Requires="tsle">
        <xdr:graphicFrame macro="">
          <xdr:nvGraphicFramePr>
            <xdr:cNvPr id="2" name="Data 10">
              <a:extLst>
                <a:ext uri="{FF2B5EF4-FFF2-40B4-BE49-F238E27FC236}">
                  <a16:creationId xmlns:a16="http://schemas.microsoft.com/office/drawing/2014/main" id="{C2021832-638F-4F23-8EF6-621121E67497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2/timeslicer">
              <tsle:timeslicer name="Data 10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" y="600076"/>
              <a:ext cx="2286000" cy="111442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Linha do tempo: Funciona em Excel 2013 ou superior. Não mover ou redimensionar.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340350</xdr:colOff>
      <xdr:row>0</xdr:row>
      <xdr:rowOff>66674</xdr:rowOff>
    </xdr:from>
    <xdr:to>
      <xdr:col>2</xdr:col>
      <xdr:colOff>178425</xdr:colOff>
      <xdr:row>0</xdr:row>
      <xdr:rowOff>480674</xdr:rowOff>
    </xdr:to>
    <xdr:grpSp>
      <xdr:nvGrpSpPr>
        <xdr:cNvPr id="3" name="Agrupar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C14034-F77F-4020-89C4-06E514BAE027}"/>
            </a:ext>
          </a:extLst>
        </xdr:cNvPr>
        <xdr:cNvGrpSpPr/>
      </xdr:nvGrpSpPr>
      <xdr:grpSpPr>
        <a:xfrm>
          <a:off x="949950" y="66674"/>
          <a:ext cx="447675" cy="414000"/>
          <a:chOff x="47625" y="1533524"/>
          <a:chExt cx="447675" cy="414000"/>
        </a:xfrm>
      </xdr:grpSpPr>
      <xdr:sp macro="" textlink="">
        <xdr:nvSpPr>
          <xdr:cNvPr id="4" name="Retângulo: Cantos Arredondados 3">
            <a:extLst>
              <a:ext uri="{FF2B5EF4-FFF2-40B4-BE49-F238E27FC236}">
                <a16:creationId xmlns:a16="http://schemas.microsoft.com/office/drawing/2014/main" id="{751B3156-371C-4104-8AA1-3DEDA1EB8B14}"/>
              </a:ext>
            </a:extLst>
          </xdr:cNvPr>
          <xdr:cNvSpPr/>
        </xdr:nvSpPr>
        <xdr:spPr>
          <a:xfrm>
            <a:off x="66674" y="1533524"/>
            <a:ext cx="414000" cy="414000"/>
          </a:xfrm>
          <a:prstGeom prst="roundRect">
            <a:avLst/>
          </a:prstGeom>
          <a:ln/>
        </xdr:spPr>
        <xdr:style>
          <a:lnRef idx="0">
            <a:schemeClr val="accent6"/>
          </a:lnRef>
          <a:fillRef idx="3">
            <a:schemeClr val="accent6"/>
          </a:fillRef>
          <a:effectRef idx="3">
            <a:schemeClr val="accent6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r"/>
            <a:endParaRPr lang="pt-BR" sz="1100" b="1"/>
          </a:p>
        </xdr:txBody>
      </xdr:sp>
      <xdr:pic>
        <xdr:nvPicPr>
          <xdr:cNvPr id="5" name="Gráfico 4" descr="Gráfico logarítmico com preenchimento sólido">
            <a:extLst>
              <a:ext uri="{FF2B5EF4-FFF2-40B4-BE49-F238E27FC236}">
                <a16:creationId xmlns:a16="http://schemas.microsoft.com/office/drawing/2014/main" id="{8DC41FEA-BE89-436B-B860-73A239A5B39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47625" y="1590675"/>
            <a:ext cx="447675" cy="342899"/>
          </a:xfrm>
          <a:prstGeom prst="rect">
            <a:avLst/>
          </a:prstGeom>
        </xdr:spPr>
      </xdr:pic>
    </xdr:grpSp>
    <xdr:clientData/>
  </xdr:twoCellAnchor>
  <xdr:twoCellAnchor editAs="absolute">
    <xdr:from>
      <xdr:col>2</xdr:col>
      <xdr:colOff>590550</xdr:colOff>
      <xdr:row>0</xdr:row>
      <xdr:rowOff>66674</xdr:rowOff>
    </xdr:from>
    <xdr:to>
      <xdr:col>3</xdr:col>
      <xdr:colOff>394950</xdr:colOff>
      <xdr:row>0</xdr:row>
      <xdr:rowOff>480674</xdr:rowOff>
    </xdr:to>
    <xdr:grpSp>
      <xdr:nvGrpSpPr>
        <xdr:cNvPr id="6" name="Agrupar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54B01CE-AFA7-43CF-BC27-7F1EAE97D91E}"/>
            </a:ext>
          </a:extLst>
        </xdr:cNvPr>
        <xdr:cNvGrpSpPr/>
      </xdr:nvGrpSpPr>
      <xdr:grpSpPr>
        <a:xfrm>
          <a:off x="1809750" y="66674"/>
          <a:ext cx="414000" cy="414000"/>
          <a:chOff x="1438275" y="2590800"/>
          <a:chExt cx="414000" cy="414000"/>
        </a:xfrm>
      </xdr:grpSpPr>
      <xdr:sp macro="" textlink="">
        <xdr:nvSpPr>
          <xdr:cNvPr id="7" name="Retângulo: Cantos Arredondados 6">
            <a:extLst>
              <a:ext uri="{FF2B5EF4-FFF2-40B4-BE49-F238E27FC236}">
                <a16:creationId xmlns:a16="http://schemas.microsoft.com/office/drawing/2014/main" id="{CD9A21C4-9AA2-44D8-8AEA-3631159DA55D}"/>
              </a:ext>
            </a:extLst>
          </xdr:cNvPr>
          <xdr:cNvSpPr/>
        </xdr:nvSpPr>
        <xdr:spPr>
          <a:xfrm>
            <a:off x="1438275" y="2590800"/>
            <a:ext cx="414000" cy="414000"/>
          </a:xfrm>
          <a:prstGeom prst="roundRect">
            <a:avLst/>
          </a:prstGeom>
          <a:ln/>
        </xdr:spPr>
        <xdr:style>
          <a:lnRef idx="0">
            <a:schemeClr val="accent6"/>
          </a:lnRef>
          <a:fillRef idx="3">
            <a:schemeClr val="accent6"/>
          </a:fillRef>
          <a:effectRef idx="3">
            <a:schemeClr val="accent6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r"/>
            <a:endParaRPr lang="pt-BR" sz="1100" b="1"/>
          </a:p>
        </xdr:txBody>
      </xdr:sp>
      <xdr:pic>
        <xdr:nvPicPr>
          <xdr:cNvPr id="8" name="Gráfico 7" descr="Tabela com preenchimento sólido">
            <a:extLst>
              <a:ext uri="{FF2B5EF4-FFF2-40B4-BE49-F238E27FC236}">
                <a16:creationId xmlns:a16="http://schemas.microsoft.com/office/drawing/2014/main" id="{B19E1C20-AAE1-4CCA-85EA-9EE3A7E28DF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6"/>
              </a:ext>
            </a:extLst>
          </a:blip>
          <a:stretch>
            <a:fillRect/>
          </a:stretch>
        </xdr:blipFill>
        <xdr:spPr>
          <a:xfrm>
            <a:off x="1495426" y="2590800"/>
            <a:ext cx="323850" cy="409575"/>
          </a:xfrm>
          <a:prstGeom prst="rect">
            <a:avLst/>
          </a:prstGeom>
        </xdr:spPr>
      </xdr:pic>
    </xdr:grpSp>
    <xdr:clientData/>
  </xdr:twoCellAnchor>
  <xdr:twoCellAnchor editAs="absolute">
    <xdr:from>
      <xdr:col>0</xdr:col>
      <xdr:colOff>123825</xdr:colOff>
      <xdr:row>0</xdr:row>
      <xdr:rowOff>66674</xdr:rowOff>
    </xdr:from>
    <xdr:to>
      <xdr:col>0</xdr:col>
      <xdr:colOff>537825</xdr:colOff>
      <xdr:row>0</xdr:row>
      <xdr:rowOff>480674</xdr:rowOff>
    </xdr:to>
    <xdr:grpSp>
      <xdr:nvGrpSpPr>
        <xdr:cNvPr id="9" name="Agrupar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173DC12-9DA0-4FB2-8BA6-F8C1EDF9AE76}"/>
            </a:ext>
          </a:extLst>
        </xdr:cNvPr>
        <xdr:cNvGrpSpPr/>
      </xdr:nvGrpSpPr>
      <xdr:grpSpPr>
        <a:xfrm>
          <a:off x="123825" y="66674"/>
          <a:ext cx="414000" cy="414000"/>
          <a:chOff x="609600" y="2657475"/>
          <a:chExt cx="414000" cy="414000"/>
        </a:xfrm>
      </xdr:grpSpPr>
      <xdr:sp macro="" textlink="">
        <xdr:nvSpPr>
          <xdr:cNvPr id="10" name="Retângulo: Cantos Arredondados 9">
            <a:extLst>
              <a:ext uri="{FF2B5EF4-FFF2-40B4-BE49-F238E27FC236}">
                <a16:creationId xmlns:a16="http://schemas.microsoft.com/office/drawing/2014/main" id="{279B2D8E-6CBB-4835-8BBC-77AE22772E01}"/>
              </a:ext>
            </a:extLst>
          </xdr:cNvPr>
          <xdr:cNvSpPr/>
        </xdr:nvSpPr>
        <xdr:spPr>
          <a:xfrm>
            <a:off x="609600" y="2657475"/>
            <a:ext cx="414000" cy="414000"/>
          </a:xfrm>
          <a:prstGeom prst="roundRect">
            <a:avLst/>
          </a:prstGeom>
          <a:ln/>
        </xdr:spPr>
        <xdr:style>
          <a:lnRef idx="0">
            <a:schemeClr val="accent6"/>
          </a:lnRef>
          <a:fillRef idx="3">
            <a:schemeClr val="accent6"/>
          </a:fillRef>
          <a:effectRef idx="3">
            <a:schemeClr val="accent6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r"/>
            <a:endParaRPr lang="pt-BR" sz="1100" b="1"/>
          </a:p>
        </xdr:txBody>
      </xdr:sp>
      <xdr:pic>
        <xdr:nvPicPr>
          <xdr:cNvPr id="11" name="Gráfico 10" descr="Início com preenchimento sólido">
            <a:extLst>
              <a:ext uri="{FF2B5EF4-FFF2-40B4-BE49-F238E27FC236}">
                <a16:creationId xmlns:a16="http://schemas.microsoft.com/office/drawing/2014/main" id="{7222A417-8549-4C77-8795-6D77BFDBD44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9"/>
              </a:ext>
            </a:extLst>
          </a:blip>
          <a:stretch>
            <a:fillRect/>
          </a:stretch>
        </xdr:blipFill>
        <xdr:spPr>
          <a:xfrm>
            <a:off x="647700" y="2686050"/>
            <a:ext cx="323850" cy="323850"/>
          </a:xfrm>
          <a:prstGeom prst="rect">
            <a:avLst/>
          </a:prstGeom>
        </xdr:spPr>
      </xdr:pic>
    </xdr:grpSp>
    <xdr:clientData/>
  </xdr:twoCellAnchor>
  <xdr:twoCellAnchor editAs="absolute">
    <xdr:from>
      <xdr:col>6</xdr:col>
      <xdr:colOff>342900</xdr:colOff>
      <xdr:row>0</xdr:row>
      <xdr:rowOff>28575</xdr:rowOff>
    </xdr:from>
    <xdr:to>
      <xdr:col>19</xdr:col>
      <xdr:colOff>638175</xdr:colOff>
      <xdr:row>0</xdr:row>
      <xdr:rowOff>428625</xdr:rowOff>
    </xdr:to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F4EB61CB-9DA5-4E25-A931-89EE6200D0C3}"/>
            </a:ext>
          </a:extLst>
        </xdr:cNvPr>
        <xdr:cNvSpPr txBox="1"/>
      </xdr:nvSpPr>
      <xdr:spPr>
        <a:xfrm>
          <a:off x="3676650" y="28575"/>
          <a:ext cx="841057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400" b="1">
              <a:solidFill>
                <a:schemeClr val="accent6">
                  <a:lumMod val="75000"/>
                </a:schemeClr>
              </a:solidFill>
            </a:rPr>
            <a:t>RECEITAS</a:t>
          </a:r>
          <a:r>
            <a:rPr lang="pt-BR" sz="1400" b="1" baseline="0">
              <a:solidFill>
                <a:schemeClr val="accent6">
                  <a:lumMod val="75000"/>
                </a:schemeClr>
              </a:solidFill>
            </a:rPr>
            <a:t> - DASHBOARD</a:t>
          </a:r>
          <a:endParaRPr lang="pt-BR" sz="1400" b="1">
            <a:solidFill>
              <a:schemeClr val="accent6">
                <a:lumMod val="75000"/>
              </a:schemeClr>
            </a:solidFill>
          </a:endParaRPr>
        </a:p>
      </xdr:txBody>
    </xdr:sp>
    <xdr:clientData/>
  </xdr:twoCellAnchor>
  <xdr:twoCellAnchor editAs="absolute">
    <xdr:from>
      <xdr:col>22</xdr:col>
      <xdr:colOff>390524</xdr:colOff>
      <xdr:row>0</xdr:row>
      <xdr:rowOff>85725</xdr:rowOff>
    </xdr:from>
    <xdr:to>
      <xdr:col>30</xdr:col>
      <xdr:colOff>952499</xdr:colOff>
      <xdr:row>0</xdr:row>
      <xdr:rowOff>485775</xdr:rowOff>
    </xdr:to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281B7F37-78A2-498F-815E-933947894671}"/>
            </a:ext>
          </a:extLst>
        </xdr:cNvPr>
        <xdr:cNvSpPr txBox="1"/>
      </xdr:nvSpPr>
      <xdr:spPr>
        <a:xfrm>
          <a:off x="13439774" y="85725"/>
          <a:ext cx="852487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400" b="1">
              <a:solidFill>
                <a:schemeClr val="accent6">
                  <a:lumMod val="75000"/>
                </a:schemeClr>
              </a:solidFill>
            </a:rPr>
            <a:t>RECEITAS -</a:t>
          </a:r>
          <a:r>
            <a:rPr lang="pt-BR" sz="1400" b="1" baseline="0">
              <a:solidFill>
                <a:schemeClr val="accent6">
                  <a:lumMod val="75000"/>
                </a:schemeClr>
              </a:solidFill>
            </a:rPr>
            <a:t> TABELAS</a:t>
          </a:r>
          <a:endParaRPr lang="pt-BR" sz="1400" b="1">
            <a:solidFill>
              <a:schemeClr val="accent6">
                <a:lumMod val="75000"/>
              </a:schemeClr>
            </a:solidFill>
          </a:endParaRPr>
        </a:p>
      </xdr:txBody>
    </xdr:sp>
    <xdr:clientData/>
  </xdr:twoCellAnchor>
  <xdr:twoCellAnchor editAs="oneCell">
    <xdr:from>
      <xdr:col>4</xdr:col>
      <xdr:colOff>76201</xdr:colOff>
      <xdr:row>0</xdr:row>
      <xdr:rowOff>28576</xdr:rowOff>
    </xdr:from>
    <xdr:to>
      <xdr:col>6</xdr:col>
      <xdr:colOff>324783</xdr:colOff>
      <xdr:row>0</xdr:row>
      <xdr:rowOff>495300</xdr:rowOff>
    </xdr:to>
    <xdr:pic>
      <xdr:nvPicPr>
        <xdr:cNvPr id="14" name="Imagem 13">
          <a:extLst>
            <a:ext uri="{FF2B5EF4-FFF2-40B4-BE49-F238E27FC236}">
              <a16:creationId xmlns:a16="http://schemas.microsoft.com/office/drawing/2014/main" id="{186C1F85-3EB6-4731-B4A0-6BA41B44C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4601" y="28576"/>
          <a:ext cx="1143932" cy="466724"/>
        </a:xfrm>
        <a:prstGeom prst="rect">
          <a:avLst/>
        </a:prstGeom>
      </xdr:spPr>
    </xdr:pic>
    <xdr:clientData/>
  </xdr:twoCellAnchor>
  <xdr:twoCellAnchor editAs="oneCell">
    <xdr:from>
      <xdr:col>21</xdr:col>
      <xdr:colOff>57150</xdr:colOff>
      <xdr:row>0</xdr:row>
      <xdr:rowOff>57150</xdr:rowOff>
    </xdr:from>
    <xdr:to>
      <xdr:col>22</xdr:col>
      <xdr:colOff>572432</xdr:colOff>
      <xdr:row>0</xdr:row>
      <xdr:rowOff>523874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id="{E07921F4-D066-464A-B399-691AF40D02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77750" y="57150"/>
          <a:ext cx="1143932" cy="466724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8</xdr:row>
      <xdr:rowOff>28575</xdr:rowOff>
    </xdr:from>
    <xdr:to>
      <xdr:col>3</xdr:col>
      <xdr:colOff>504825</xdr:colOff>
      <xdr:row>20</xdr:row>
      <xdr:rowOff>104775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8" name="Carteira 1">
              <a:extLst>
                <a:ext uri="{FF2B5EF4-FFF2-40B4-BE49-F238E27FC236}">
                  <a16:creationId xmlns:a16="http://schemas.microsoft.com/office/drawing/2014/main" id="{CC04B31B-3423-47B5-AD2B-894894E947C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arteir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5725" y="1809750"/>
              <a:ext cx="2247900" cy="2362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uma segmentação de dados. Segmentações de dados têm suporte no Excel 2010 ou versões posteriores.
\Se a forma tiver sido modificada em uma versão anterior do Excel, ou se a pasta de trabalho tiver sido salva no Excel 2003 ou versões anteriores, a segmentação de dados não poderá ser usada.</a:t>
              </a:r>
            </a:p>
          </xdr:txBody>
        </xdr:sp>
      </mc:Fallback>
    </mc:AlternateContent>
    <xdr:clientData/>
  </xdr:twoCellAnchor>
  <xdr:twoCellAnchor>
    <xdr:from>
      <xdr:col>4</xdr:col>
      <xdr:colOff>195261</xdr:colOff>
      <xdr:row>3</xdr:row>
      <xdr:rowOff>23811</xdr:rowOff>
    </xdr:from>
    <xdr:to>
      <xdr:col>14</xdr:col>
      <xdr:colOff>57150</xdr:colOff>
      <xdr:row>22</xdr:row>
      <xdr:rowOff>28574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52DF05DD-3969-4C6C-AD41-47BB8BEA42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</xdr:colOff>
      <xdr:row>1</xdr:row>
      <xdr:rowOff>76201</xdr:rowOff>
    </xdr:from>
    <xdr:to>
      <xdr:col>3</xdr:col>
      <xdr:colOff>457201</xdr:colOff>
      <xdr:row>7</xdr:row>
      <xdr:rowOff>123825</xdr:rowOff>
    </xdr:to>
    <mc:AlternateContent xmlns:mc="http://schemas.openxmlformats.org/markup-compatibility/2006" xmlns:tsle="http://schemas.microsoft.com/office/drawing/2012/timeslicer">
      <mc:Choice Requires="tsle">
        <xdr:graphicFrame macro="">
          <xdr:nvGraphicFramePr>
            <xdr:cNvPr id="2" name="Data 7">
              <a:extLst>
                <a:ext uri="{FF2B5EF4-FFF2-40B4-BE49-F238E27FC236}">
                  <a16:creationId xmlns:a16="http://schemas.microsoft.com/office/drawing/2014/main" id="{1157902A-1FEE-4587-BA14-4825D99955A2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2/timeslicer">
              <tsle:timeslicer name="Data 7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" y="600076"/>
              <a:ext cx="2286000" cy="111442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Linha do tempo: Funciona em Excel 2013 ou superior. Não mover ou redimensionar.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340350</xdr:colOff>
      <xdr:row>0</xdr:row>
      <xdr:rowOff>66674</xdr:rowOff>
    </xdr:from>
    <xdr:to>
      <xdr:col>2</xdr:col>
      <xdr:colOff>178425</xdr:colOff>
      <xdr:row>0</xdr:row>
      <xdr:rowOff>480674</xdr:rowOff>
    </xdr:to>
    <xdr:grpSp>
      <xdr:nvGrpSpPr>
        <xdr:cNvPr id="3" name="Agrupar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DC8797-9BF6-4134-A822-99278483426A}"/>
            </a:ext>
          </a:extLst>
        </xdr:cNvPr>
        <xdr:cNvGrpSpPr/>
      </xdr:nvGrpSpPr>
      <xdr:grpSpPr>
        <a:xfrm>
          <a:off x="949950" y="66674"/>
          <a:ext cx="447675" cy="414000"/>
          <a:chOff x="47625" y="1533524"/>
          <a:chExt cx="447675" cy="414000"/>
        </a:xfrm>
      </xdr:grpSpPr>
      <xdr:sp macro="" textlink="">
        <xdr:nvSpPr>
          <xdr:cNvPr id="4" name="Retângulo: Cantos Arredondados 3">
            <a:extLst>
              <a:ext uri="{FF2B5EF4-FFF2-40B4-BE49-F238E27FC236}">
                <a16:creationId xmlns:a16="http://schemas.microsoft.com/office/drawing/2014/main" id="{7A554E19-A1DE-464B-BC7A-8FDE9DF72AD7}"/>
              </a:ext>
            </a:extLst>
          </xdr:cNvPr>
          <xdr:cNvSpPr/>
        </xdr:nvSpPr>
        <xdr:spPr>
          <a:xfrm>
            <a:off x="66674" y="1533524"/>
            <a:ext cx="414000" cy="414000"/>
          </a:xfrm>
          <a:prstGeom prst="roundRect">
            <a:avLst/>
          </a:prstGeom>
          <a:ln/>
        </xdr:spPr>
        <xdr:style>
          <a:lnRef idx="0">
            <a:schemeClr val="accent6"/>
          </a:lnRef>
          <a:fillRef idx="3">
            <a:schemeClr val="accent6"/>
          </a:fillRef>
          <a:effectRef idx="3">
            <a:schemeClr val="accent6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r"/>
            <a:endParaRPr lang="pt-BR" sz="1100" b="1"/>
          </a:p>
        </xdr:txBody>
      </xdr:sp>
      <xdr:pic>
        <xdr:nvPicPr>
          <xdr:cNvPr id="5" name="Gráfico 4" descr="Gráfico logarítmico com preenchimento sólido">
            <a:extLst>
              <a:ext uri="{FF2B5EF4-FFF2-40B4-BE49-F238E27FC236}">
                <a16:creationId xmlns:a16="http://schemas.microsoft.com/office/drawing/2014/main" id="{06DEA978-FB99-4553-97FD-3C57B2231AC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47625" y="1590675"/>
            <a:ext cx="447675" cy="342899"/>
          </a:xfrm>
          <a:prstGeom prst="rect">
            <a:avLst/>
          </a:prstGeom>
        </xdr:spPr>
      </xdr:pic>
    </xdr:grpSp>
    <xdr:clientData/>
  </xdr:twoCellAnchor>
  <xdr:twoCellAnchor editAs="absolute">
    <xdr:from>
      <xdr:col>2</xdr:col>
      <xdr:colOff>590550</xdr:colOff>
      <xdr:row>0</xdr:row>
      <xdr:rowOff>66674</xdr:rowOff>
    </xdr:from>
    <xdr:to>
      <xdr:col>3</xdr:col>
      <xdr:colOff>394950</xdr:colOff>
      <xdr:row>0</xdr:row>
      <xdr:rowOff>480674</xdr:rowOff>
    </xdr:to>
    <xdr:grpSp>
      <xdr:nvGrpSpPr>
        <xdr:cNvPr id="6" name="Agrupar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52922E0-CBCC-405F-A640-47CDF60CF6E5}"/>
            </a:ext>
          </a:extLst>
        </xdr:cNvPr>
        <xdr:cNvGrpSpPr/>
      </xdr:nvGrpSpPr>
      <xdr:grpSpPr>
        <a:xfrm>
          <a:off x="1809750" y="66674"/>
          <a:ext cx="414000" cy="414000"/>
          <a:chOff x="1438275" y="2590800"/>
          <a:chExt cx="414000" cy="414000"/>
        </a:xfrm>
      </xdr:grpSpPr>
      <xdr:sp macro="" textlink="">
        <xdr:nvSpPr>
          <xdr:cNvPr id="7" name="Retângulo: Cantos Arredondados 6">
            <a:extLst>
              <a:ext uri="{FF2B5EF4-FFF2-40B4-BE49-F238E27FC236}">
                <a16:creationId xmlns:a16="http://schemas.microsoft.com/office/drawing/2014/main" id="{4D662E9A-64D6-4531-A350-0F96659C2585}"/>
              </a:ext>
            </a:extLst>
          </xdr:cNvPr>
          <xdr:cNvSpPr/>
        </xdr:nvSpPr>
        <xdr:spPr>
          <a:xfrm>
            <a:off x="1438275" y="2590800"/>
            <a:ext cx="414000" cy="414000"/>
          </a:xfrm>
          <a:prstGeom prst="roundRect">
            <a:avLst/>
          </a:prstGeom>
          <a:ln/>
        </xdr:spPr>
        <xdr:style>
          <a:lnRef idx="0">
            <a:schemeClr val="accent6"/>
          </a:lnRef>
          <a:fillRef idx="3">
            <a:schemeClr val="accent6"/>
          </a:fillRef>
          <a:effectRef idx="3">
            <a:schemeClr val="accent6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r"/>
            <a:endParaRPr lang="pt-BR" sz="1100" b="1"/>
          </a:p>
        </xdr:txBody>
      </xdr:sp>
      <xdr:pic>
        <xdr:nvPicPr>
          <xdr:cNvPr id="8" name="Gráfico 7" descr="Tabela com preenchimento sólido">
            <a:extLst>
              <a:ext uri="{FF2B5EF4-FFF2-40B4-BE49-F238E27FC236}">
                <a16:creationId xmlns:a16="http://schemas.microsoft.com/office/drawing/2014/main" id="{B1276E40-5883-4BBF-A029-C0DD2D59ABC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6"/>
              </a:ext>
            </a:extLst>
          </a:blip>
          <a:stretch>
            <a:fillRect/>
          </a:stretch>
        </xdr:blipFill>
        <xdr:spPr>
          <a:xfrm>
            <a:off x="1495426" y="2590800"/>
            <a:ext cx="323850" cy="409575"/>
          </a:xfrm>
          <a:prstGeom prst="rect">
            <a:avLst/>
          </a:prstGeom>
        </xdr:spPr>
      </xdr:pic>
    </xdr:grpSp>
    <xdr:clientData/>
  </xdr:twoCellAnchor>
  <xdr:twoCellAnchor editAs="absolute">
    <xdr:from>
      <xdr:col>0</xdr:col>
      <xdr:colOff>123825</xdr:colOff>
      <xdr:row>0</xdr:row>
      <xdr:rowOff>66674</xdr:rowOff>
    </xdr:from>
    <xdr:to>
      <xdr:col>0</xdr:col>
      <xdr:colOff>537825</xdr:colOff>
      <xdr:row>0</xdr:row>
      <xdr:rowOff>480674</xdr:rowOff>
    </xdr:to>
    <xdr:grpSp>
      <xdr:nvGrpSpPr>
        <xdr:cNvPr id="9" name="Agrupar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00BF8E3-AF7A-4861-8AF6-7DCCA2B814D4}"/>
            </a:ext>
          </a:extLst>
        </xdr:cNvPr>
        <xdr:cNvGrpSpPr/>
      </xdr:nvGrpSpPr>
      <xdr:grpSpPr>
        <a:xfrm>
          <a:off x="123825" y="66674"/>
          <a:ext cx="414000" cy="414000"/>
          <a:chOff x="609600" y="2657475"/>
          <a:chExt cx="414000" cy="414000"/>
        </a:xfrm>
      </xdr:grpSpPr>
      <xdr:sp macro="" textlink="">
        <xdr:nvSpPr>
          <xdr:cNvPr id="10" name="Retângulo: Cantos Arredondados 9">
            <a:extLst>
              <a:ext uri="{FF2B5EF4-FFF2-40B4-BE49-F238E27FC236}">
                <a16:creationId xmlns:a16="http://schemas.microsoft.com/office/drawing/2014/main" id="{20AFB198-7C29-46BD-9AFB-FDB624052039}"/>
              </a:ext>
            </a:extLst>
          </xdr:cNvPr>
          <xdr:cNvSpPr/>
        </xdr:nvSpPr>
        <xdr:spPr>
          <a:xfrm>
            <a:off x="609600" y="2657475"/>
            <a:ext cx="414000" cy="414000"/>
          </a:xfrm>
          <a:prstGeom prst="roundRect">
            <a:avLst/>
          </a:prstGeom>
          <a:ln/>
        </xdr:spPr>
        <xdr:style>
          <a:lnRef idx="0">
            <a:schemeClr val="accent6"/>
          </a:lnRef>
          <a:fillRef idx="3">
            <a:schemeClr val="accent6"/>
          </a:fillRef>
          <a:effectRef idx="3">
            <a:schemeClr val="accent6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r"/>
            <a:endParaRPr lang="pt-BR" sz="1100" b="1"/>
          </a:p>
        </xdr:txBody>
      </xdr:sp>
      <xdr:pic>
        <xdr:nvPicPr>
          <xdr:cNvPr id="11" name="Gráfico 10" descr="Início com preenchimento sólido">
            <a:extLst>
              <a:ext uri="{FF2B5EF4-FFF2-40B4-BE49-F238E27FC236}">
                <a16:creationId xmlns:a16="http://schemas.microsoft.com/office/drawing/2014/main" id="{BECA0777-BD66-488C-9B8C-AED0890CD22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9"/>
              </a:ext>
            </a:extLst>
          </a:blip>
          <a:stretch>
            <a:fillRect/>
          </a:stretch>
        </xdr:blipFill>
        <xdr:spPr>
          <a:xfrm>
            <a:off x="647700" y="2686050"/>
            <a:ext cx="323850" cy="323850"/>
          </a:xfrm>
          <a:prstGeom prst="rect">
            <a:avLst/>
          </a:prstGeom>
        </xdr:spPr>
      </xdr:pic>
    </xdr:grpSp>
    <xdr:clientData/>
  </xdr:twoCellAnchor>
  <xdr:twoCellAnchor editAs="absolute">
    <xdr:from>
      <xdr:col>6</xdr:col>
      <xdr:colOff>342900</xdr:colOff>
      <xdr:row>0</xdr:row>
      <xdr:rowOff>28575</xdr:rowOff>
    </xdr:from>
    <xdr:to>
      <xdr:col>19</xdr:col>
      <xdr:colOff>638175</xdr:colOff>
      <xdr:row>0</xdr:row>
      <xdr:rowOff>428625</xdr:rowOff>
    </xdr:to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CBFA9425-E001-435B-A7FB-6512AEB52E4E}"/>
            </a:ext>
          </a:extLst>
        </xdr:cNvPr>
        <xdr:cNvSpPr txBox="1"/>
      </xdr:nvSpPr>
      <xdr:spPr>
        <a:xfrm>
          <a:off x="3676650" y="28575"/>
          <a:ext cx="841057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400" b="1">
              <a:solidFill>
                <a:schemeClr val="accent6">
                  <a:lumMod val="75000"/>
                </a:schemeClr>
              </a:solidFill>
            </a:rPr>
            <a:t>DESPESAS</a:t>
          </a:r>
          <a:r>
            <a:rPr lang="pt-BR" sz="1400" b="1" baseline="0">
              <a:solidFill>
                <a:schemeClr val="accent6">
                  <a:lumMod val="75000"/>
                </a:schemeClr>
              </a:solidFill>
            </a:rPr>
            <a:t> - DASHBOARD</a:t>
          </a:r>
          <a:endParaRPr lang="pt-BR" sz="1400" b="1">
            <a:solidFill>
              <a:schemeClr val="accent6">
                <a:lumMod val="75000"/>
              </a:schemeClr>
            </a:solidFill>
          </a:endParaRPr>
        </a:p>
      </xdr:txBody>
    </xdr:sp>
    <xdr:clientData/>
  </xdr:twoCellAnchor>
  <xdr:twoCellAnchor editAs="absolute">
    <xdr:from>
      <xdr:col>22</xdr:col>
      <xdr:colOff>390524</xdr:colOff>
      <xdr:row>0</xdr:row>
      <xdr:rowOff>85725</xdr:rowOff>
    </xdr:from>
    <xdr:to>
      <xdr:col>31</xdr:col>
      <xdr:colOff>581024</xdr:colOff>
      <xdr:row>0</xdr:row>
      <xdr:rowOff>485775</xdr:rowOff>
    </xdr:to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A0939CBB-A934-4682-99CF-C07E4BE14E7C}"/>
            </a:ext>
          </a:extLst>
        </xdr:cNvPr>
        <xdr:cNvSpPr txBox="1"/>
      </xdr:nvSpPr>
      <xdr:spPr>
        <a:xfrm>
          <a:off x="13439774" y="85725"/>
          <a:ext cx="852487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400" b="1">
              <a:solidFill>
                <a:schemeClr val="accent6">
                  <a:lumMod val="75000"/>
                </a:schemeClr>
              </a:solidFill>
            </a:rPr>
            <a:t>DESPESAS -</a:t>
          </a:r>
          <a:r>
            <a:rPr lang="pt-BR" sz="1400" b="1" baseline="0">
              <a:solidFill>
                <a:schemeClr val="accent6">
                  <a:lumMod val="75000"/>
                </a:schemeClr>
              </a:solidFill>
            </a:rPr>
            <a:t> TABELAS</a:t>
          </a:r>
          <a:endParaRPr lang="pt-BR" sz="1400" b="1">
            <a:solidFill>
              <a:schemeClr val="accent6">
                <a:lumMod val="75000"/>
              </a:schemeClr>
            </a:solidFill>
          </a:endParaRPr>
        </a:p>
      </xdr:txBody>
    </xdr:sp>
    <xdr:clientData/>
  </xdr:twoCellAnchor>
  <xdr:twoCellAnchor editAs="oneCell">
    <xdr:from>
      <xdr:col>4</xdr:col>
      <xdr:colOff>76201</xdr:colOff>
      <xdr:row>0</xdr:row>
      <xdr:rowOff>28576</xdr:rowOff>
    </xdr:from>
    <xdr:to>
      <xdr:col>6</xdr:col>
      <xdr:colOff>324783</xdr:colOff>
      <xdr:row>0</xdr:row>
      <xdr:rowOff>495300</xdr:rowOff>
    </xdr:to>
    <xdr:pic>
      <xdr:nvPicPr>
        <xdr:cNvPr id="14" name="Imagem 13">
          <a:extLst>
            <a:ext uri="{FF2B5EF4-FFF2-40B4-BE49-F238E27FC236}">
              <a16:creationId xmlns:a16="http://schemas.microsoft.com/office/drawing/2014/main" id="{19AEA7D2-D9B1-4999-BE78-B2BB146EDD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4601" y="28576"/>
          <a:ext cx="1143932" cy="466724"/>
        </a:xfrm>
        <a:prstGeom prst="rect">
          <a:avLst/>
        </a:prstGeom>
      </xdr:spPr>
    </xdr:pic>
    <xdr:clientData/>
  </xdr:twoCellAnchor>
  <xdr:twoCellAnchor editAs="oneCell">
    <xdr:from>
      <xdr:col>21</xdr:col>
      <xdr:colOff>57150</xdr:colOff>
      <xdr:row>0</xdr:row>
      <xdr:rowOff>57150</xdr:rowOff>
    </xdr:from>
    <xdr:to>
      <xdr:col>22</xdr:col>
      <xdr:colOff>572432</xdr:colOff>
      <xdr:row>0</xdr:row>
      <xdr:rowOff>523874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id="{1357D733-0AB5-48EA-83E7-75E617976A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77750" y="57150"/>
          <a:ext cx="1143932" cy="466724"/>
        </a:xfrm>
        <a:prstGeom prst="rect">
          <a:avLst/>
        </a:prstGeom>
      </xdr:spPr>
    </xdr:pic>
    <xdr:clientData/>
  </xdr:twoCellAnchor>
  <xdr:twoCellAnchor>
    <xdr:from>
      <xdr:col>4</xdr:col>
      <xdr:colOff>76200</xdr:colOff>
      <xdr:row>2</xdr:row>
      <xdr:rowOff>95249</xdr:rowOff>
    </xdr:from>
    <xdr:to>
      <xdr:col>12</xdr:col>
      <xdr:colOff>66675</xdr:colOff>
      <xdr:row>20</xdr:row>
      <xdr:rowOff>114300</xdr:rowOff>
    </xdr:to>
    <xdr:graphicFrame macro="">
      <xdr:nvGraphicFramePr>
        <xdr:cNvPr id="18" name="Gráfico 17">
          <a:extLst>
            <a:ext uri="{FF2B5EF4-FFF2-40B4-BE49-F238E27FC236}">
              <a16:creationId xmlns:a16="http://schemas.microsoft.com/office/drawing/2014/main" id="{869316EA-38D4-4845-8F85-9A0D0716FE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0</xdr:col>
      <xdr:colOff>0</xdr:colOff>
      <xdr:row>7</xdr:row>
      <xdr:rowOff>161925</xdr:rowOff>
    </xdr:from>
    <xdr:to>
      <xdr:col>3</xdr:col>
      <xdr:colOff>447675</xdr:colOff>
      <xdr:row>21</xdr:row>
      <xdr:rowOff>19050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9" name="Categoria ">
              <a:extLst>
                <a:ext uri="{FF2B5EF4-FFF2-40B4-BE49-F238E27FC236}">
                  <a16:creationId xmlns:a16="http://schemas.microsoft.com/office/drawing/2014/main" id="{578B6EC0-FEC5-4E2B-9AD9-5AE74E9B1F7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ategoria 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1752600"/>
              <a:ext cx="2276475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uma segmentação de dados. Segmentações de dados têm suporte no Excel 2010 ou versões posteriores.
\Se a forma tiver sido modificada em uma versão anterior do Excel, ou se a pasta de trabalho tiver sido salva no Excel 2003 ou versões anteriores, a segmentação de dados não poderá ser usada.</a:t>
              </a:r>
            </a:p>
          </xdr:txBody>
        </xdr:sp>
      </mc:Fallback>
    </mc:AlternateContent>
    <xdr:clientData/>
  </xdr:twoCellAnchor>
  <xdr:twoCellAnchor>
    <xdr:from>
      <xdr:col>12</xdr:col>
      <xdr:colOff>171450</xdr:colOff>
      <xdr:row>2</xdr:row>
      <xdr:rowOff>123825</xdr:rowOff>
    </xdr:from>
    <xdr:to>
      <xdr:col>18</xdr:col>
      <xdr:colOff>533400</xdr:colOff>
      <xdr:row>17</xdr:row>
      <xdr:rowOff>66675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3F451A8A-0D40-4860-83A0-A4933374CB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28</xdr:col>
      <xdr:colOff>333375</xdr:colOff>
      <xdr:row>7</xdr:row>
      <xdr:rowOff>47625</xdr:rowOff>
    </xdr:from>
    <xdr:to>
      <xdr:col>33</xdr:col>
      <xdr:colOff>352425</xdr:colOff>
      <xdr:row>14</xdr:row>
      <xdr:rowOff>85725</xdr:rowOff>
    </xdr:to>
    <mc:AlternateContent xmlns:mc="http://schemas.openxmlformats.org/markup-compatibility/2006" xmlns:tsle="http://schemas.microsoft.com/office/drawing/2012/timeslicer">
      <mc:Choice Requires="tsle">
        <xdr:graphicFrame macro="">
          <xdr:nvGraphicFramePr>
            <xdr:cNvPr id="16" name="Data">
              <a:extLst>
                <a:ext uri="{FF2B5EF4-FFF2-40B4-BE49-F238E27FC236}">
                  <a16:creationId xmlns:a16="http://schemas.microsoft.com/office/drawing/2014/main" id="{07AD9FF3-9768-4ACD-835A-71B4BCE2A9FF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2/timeslicer">
              <tsle:timeslicer name="Dat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688175" y="1638300"/>
              <a:ext cx="3333750" cy="13716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Linha do tempo: Funciona em Excel 2013 ou superior. Não mover ou redimensionar.</a:t>
              </a:r>
            </a:p>
          </xdr:txBody>
        </xdr:sp>
      </mc:Fallback>
    </mc:AlternateContent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</xdr:colOff>
      <xdr:row>1</xdr:row>
      <xdr:rowOff>76201</xdr:rowOff>
    </xdr:from>
    <xdr:to>
      <xdr:col>3</xdr:col>
      <xdr:colOff>457201</xdr:colOff>
      <xdr:row>7</xdr:row>
      <xdr:rowOff>123825</xdr:rowOff>
    </xdr:to>
    <mc:AlternateContent xmlns:mc="http://schemas.openxmlformats.org/markup-compatibility/2006" xmlns:tsle="http://schemas.microsoft.com/office/drawing/2012/timeslicer">
      <mc:Choice Requires="tsle">
        <xdr:graphicFrame macro="">
          <xdr:nvGraphicFramePr>
            <xdr:cNvPr id="2" name="Data 11">
              <a:extLst>
                <a:ext uri="{FF2B5EF4-FFF2-40B4-BE49-F238E27FC236}">
                  <a16:creationId xmlns:a16="http://schemas.microsoft.com/office/drawing/2014/main" id="{477CAED6-FF2E-4409-BA82-616771231603}"/>
                </a:ext>
              </a:extLst>
            </xdr:cNvPr>
            <xdr:cNvGraphicFramePr>
              <a:graphicFrameLocks noChangeAspect="1"/>
            </xdr:cNvGraphicFramePr>
          </xdr:nvGraphicFramePr>
          <xdr:xfrm>
            <a:off x="0" y="0"/>
            <a:ext cx="0" cy="0"/>
          </xdr:xfrm>
          <a:graphic>
            <a:graphicData uri="http://schemas.microsoft.com/office/drawing/2012/timeslicer">
              <tsle:timeslicer name="Data 1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" y="600076"/>
              <a:ext cx="2286000" cy="111442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Linha do tempo: Funciona em Excel 2013 ou superior. Não mover ou redimensionar.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340350</xdr:colOff>
      <xdr:row>0</xdr:row>
      <xdr:rowOff>66674</xdr:rowOff>
    </xdr:from>
    <xdr:to>
      <xdr:col>2</xdr:col>
      <xdr:colOff>178425</xdr:colOff>
      <xdr:row>0</xdr:row>
      <xdr:rowOff>480674</xdr:rowOff>
    </xdr:to>
    <xdr:grpSp>
      <xdr:nvGrpSpPr>
        <xdr:cNvPr id="3" name="Agrupar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5844EF-9BBE-4EAC-BF41-C25D437A0128}"/>
            </a:ext>
          </a:extLst>
        </xdr:cNvPr>
        <xdr:cNvGrpSpPr/>
      </xdr:nvGrpSpPr>
      <xdr:grpSpPr>
        <a:xfrm>
          <a:off x="949950" y="66674"/>
          <a:ext cx="447675" cy="414000"/>
          <a:chOff x="47625" y="1533524"/>
          <a:chExt cx="447675" cy="414000"/>
        </a:xfrm>
      </xdr:grpSpPr>
      <xdr:sp macro="" textlink="">
        <xdr:nvSpPr>
          <xdr:cNvPr id="4" name="Retângulo: Cantos Arredondados 3">
            <a:extLst>
              <a:ext uri="{FF2B5EF4-FFF2-40B4-BE49-F238E27FC236}">
                <a16:creationId xmlns:a16="http://schemas.microsoft.com/office/drawing/2014/main" id="{22C928F5-F7C3-4077-AAEA-A97031729D56}"/>
              </a:ext>
            </a:extLst>
          </xdr:cNvPr>
          <xdr:cNvSpPr/>
        </xdr:nvSpPr>
        <xdr:spPr>
          <a:xfrm>
            <a:off x="66674" y="1533524"/>
            <a:ext cx="414000" cy="414000"/>
          </a:xfrm>
          <a:prstGeom prst="roundRect">
            <a:avLst/>
          </a:prstGeom>
          <a:ln/>
        </xdr:spPr>
        <xdr:style>
          <a:lnRef idx="0">
            <a:schemeClr val="accent6"/>
          </a:lnRef>
          <a:fillRef idx="3">
            <a:schemeClr val="accent6"/>
          </a:fillRef>
          <a:effectRef idx="3">
            <a:schemeClr val="accent6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r"/>
            <a:endParaRPr lang="pt-BR" sz="1100" b="1"/>
          </a:p>
        </xdr:txBody>
      </xdr:sp>
      <xdr:pic>
        <xdr:nvPicPr>
          <xdr:cNvPr id="5" name="Gráfico 4" descr="Gráfico logarítmico com preenchimento sólido">
            <a:extLst>
              <a:ext uri="{FF2B5EF4-FFF2-40B4-BE49-F238E27FC236}">
                <a16:creationId xmlns:a16="http://schemas.microsoft.com/office/drawing/2014/main" id="{D79E4702-CDF0-4BAC-887B-F03E3B4BD3D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47625" y="1590675"/>
            <a:ext cx="447675" cy="342899"/>
          </a:xfrm>
          <a:prstGeom prst="rect">
            <a:avLst/>
          </a:prstGeom>
        </xdr:spPr>
      </xdr:pic>
    </xdr:grpSp>
    <xdr:clientData/>
  </xdr:twoCellAnchor>
  <xdr:twoCellAnchor editAs="absolute">
    <xdr:from>
      <xdr:col>2</xdr:col>
      <xdr:colOff>590550</xdr:colOff>
      <xdr:row>0</xdr:row>
      <xdr:rowOff>66674</xdr:rowOff>
    </xdr:from>
    <xdr:to>
      <xdr:col>3</xdr:col>
      <xdr:colOff>394950</xdr:colOff>
      <xdr:row>0</xdr:row>
      <xdr:rowOff>480674</xdr:rowOff>
    </xdr:to>
    <xdr:grpSp>
      <xdr:nvGrpSpPr>
        <xdr:cNvPr id="6" name="Agrupar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630E613-6752-4F2F-A016-8E86046BB669}"/>
            </a:ext>
          </a:extLst>
        </xdr:cNvPr>
        <xdr:cNvGrpSpPr/>
      </xdr:nvGrpSpPr>
      <xdr:grpSpPr>
        <a:xfrm>
          <a:off x="1809750" y="66674"/>
          <a:ext cx="414000" cy="414000"/>
          <a:chOff x="1438275" y="2590800"/>
          <a:chExt cx="414000" cy="414000"/>
        </a:xfrm>
      </xdr:grpSpPr>
      <xdr:sp macro="" textlink="">
        <xdr:nvSpPr>
          <xdr:cNvPr id="7" name="Retângulo: Cantos Arredondados 6">
            <a:extLst>
              <a:ext uri="{FF2B5EF4-FFF2-40B4-BE49-F238E27FC236}">
                <a16:creationId xmlns:a16="http://schemas.microsoft.com/office/drawing/2014/main" id="{BDE9D0EA-B9D3-470A-B476-AAA996884C76}"/>
              </a:ext>
            </a:extLst>
          </xdr:cNvPr>
          <xdr:cNvSpPr/>
        </xdr:nvSpPr>
        <xdr:spPr>
          <a:xfrm>
            <a:off x="1438275" y="2590800"/>
            <a:ext cx="414000" cy="414000"/>
          </a:xfrm>
          <a:prstGeom prst="roundRect">
            <a:avLst/>
          </a:prstGeom>
          <a:ln/>
        </xdr:spPr>
        <xdr:style>
          <a:lnRef idx="0">
            <a:schemeClr val="accent6"/>
          </a:lnRef>
          <a:fillRef idx="3">
            <a:schemeClr val="accent6"/>
          </a:fillRef>
          <a:effectRef idx="3">
            <a:schemeClr val="accent6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r"/>
            <a:endParaRPr lang="pt-BR" sz="1100" b="1"/>
          </a:p>
        </xdr:txBody>
      </xdr:sp>
      <xdr:pic>
        <xdr:nvPicPr>
          <xdr:cNvPr id="8" name="Gráfico 7" descr="Tabela com preenchimento sólido">
            <a:extLst>
              <a:ext uri="{FF2B5EF4-FFF2-40B4-BE49-F238E27FC236}">
                <a16:creationId xmlns:a16="http://schemas.microsoft.com/office/drawing/2014/main" id="{33E158A1-D26C-43B1-8EB6-0E460DBE36B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6"/>
              </a:ext>
            </a:extLst>
          </a:blip>
          <a:stretch>
            <a:fillRect/>
          </a:stretch>
        </xdr:blipFill>
        <xdr:spPr>
          <a:xfrm>
            <a:off x="1495426" y="2590800"/>
            <a:ext cx="323850" cy="409575"/>
          </a:xfrm>
          <a:prstGeom prst="rect">
            <a:avLst/>
          </a:prstGeom>
        </xdr:spPr>
      </xdr:pic>
    </xdr:grpSp>
    <xdr:clientData/>
  </xdr:twoCellAnchor>
  <xdr:twoCellAnchor editAs="absolute">
    <xdr:from>
      <xdr:col>0</xdr:col>
      <xdr:colOff>123825</xdr:colOff>
      <xdr:row>0</xdr:row>
      <xdr:rowOff>66674</xdr:rowOff>
    </xdr:from>
    <xdr:to>
      <xdr:col>0</xdr:col>
      <xdr:colOff>537825</xdr:colOff>
      <xdr:row>0</xdr:row>
      <xdr:rowOff>480674</xdr:rowOff>
    </xdr:to>
    <xdr:grpSp>
      <xdr:nvGrpSpPr>
        <xdr:cNvPr id="9" name="Agrupar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A69087E-56FD-46C1-8860-C0F63A2CCEB9}"/>
            </a:ext>
          </a:extLst>
        </xdr:cNvPr>
        <xdr:cNvGrpSpPr/>
      </xdr:nvGrpSpPr>
      <xdr:grpSpPr>
        <a:xfrm>
          <a:off x="123825" y="66674"/>
          <a:ext cx="414000" cy="414000"/>
          <a:chOff x="609600" y="2657475"/>
          <a:chExt cx="414000" cy="414000"/>
        </a:xfrm>
      </xdr:grpSpPr>
      <xdr:sp macro="" textlink="">
        <xdr:nvSpPr>
          <xdr:cNvPr id="10" name="Retângulo: Cantos Arredondados 9">
            <a:extLst>
              <a:ext uri="{FF2B5EF4-FFF2-40B4-BE49-F238E27FC236}">
                <a16:creationId xmlns:a16="http://schemas.microsoft.com/office/drawing/2014/main" id="{763EE79E-CB30-4CA3-BD16-E8AEF4AEBC37}"/>
              </a:ext>
            </a:extLst>
          </xdr:cNvPr>
          <xdr:cNvSpPr/>
        </xdr:nvSpPr>
        <xdr:spPr>
          <a:xfrm>
            <a:off x="609600" y="2657475"/>
            <a:ext cx="414000" cy="414000"/>
          </a:xfrm>
          <a:prstGeom prst="roundRect">
            <a:avLst/>
          </a:prstGeom>
          <a:ln/>
        </xdr:spPr>
        <xdr:style>
          <a:lnRef idx="0">
            <a:schemeClr val="accent6"/>
          </a:lnRef>
          <a:fillRef idx="3">
            <a:schemeClr val="accent6"/>
          </a:fillRef>
          <a:effectRef idx="3">
            <a:schemeClr val="accent6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r"/>
            <a:endParaRPr lang="pt-BR" sz="1100" b="1"/>
          </a:p>
        </xdr:txBody>
      </xdr:sp>
      <xdr:pic>
        <xdr:nvPicPr>
          <xdr:cNvPr id="11" name="Gráfico 10" descr="Início com preenchimento sólido">
            <a:extLst>
              <a:ext uri="{FF2B5EF4-FFF2-40B4-BE49-F238E27FC236}">
                <a16:creationId xmlns:a16="http://schemas.microsoft.com/office/drawing/2014/main" id="{06479A45-458C-4476-ADD6-9BCC37DDC1D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9"/>
              </a:ext>
            </a:extLst>
          </a:blip>
          <a:stretch>
            <a:fillRect/>
          </a:stretch>
        </xdr:blipFill>
        <xdr:spPr>
          <a:xfrm>
            <a:off x="647700" y="2686050"/>
            <a:ext cx="323850" cy="323850"/>
          </a:xfrm>
          <a:prstGeom prst="rect">
            <a:avLst/>
          </a:prstGeom>
        </xdr:spPr>
      </xdr:pic>
    </xdr:grpSp>
    <xdr:clientData/>
  </xdr:twoCellAnchor>
  <xdr:twoCellAnchor editAs="absolute">
    <xdr:from>
      <xdr:col>6</xdr:col>
      <xdr:colOff>342900</xdr:colOff>
      <xdr:row>0</xdr:row>
      <xdr:rowOff>28575</xdr:rowOff>
    </xdr:from>
    <xdr:to>
      <xdr:col>19</xdr:col>
      <xdr:colOff>638175</xdr:colOff>
      <xdr:row>0</xdr:row>
      <xdr:rowOff>428625</xdr:rowOff>
    </xdr:to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8C071BA6-F9EB-4025-9002-ED3B127DDBC1}"/>
            </a:ext>
          </a:extLst>
        </xdr:cNvPr>
        <xdr:cNvSpPr txBox="1"/>
      </xdr:nvSpPr>
      <xdr:spPr>
        <a:xfrm>
          <a:off x="3676650" y="28575"/>
          <a:ext cx="841057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400" b="1">
              <a:solidFill>
                <a:schemeClr val="accent6">
                  <a:lumMod val="75000"/>
                </a:schemeClr>
              </a:solidFill>
            </a:rPr>
            <a:t>RESUMO</a:t>
          </a:r>
          <a:r>
            <a:rPr lang="pt-BR" sz="1400" b="1" baseline="0">
              <a:solidFill>
                <a:schemeClr val="accent6">
                  <a:lumMod val="75000"/>
                </a:schemeClr>
              </a:solidFill>
            </a:rPr>
            <a:t> MENAL - DASHBOARD</a:t>
          </a:r>
          <a:endParaRPr lang="pt-BR" sz="1400" b="1">
            <a:solidFill>
              <a:schemeClr val="accent6">
                <a:lumMod val="75000"/>
              </a:schemeClr>
            </a:solidFill>
          </a:endParaRPr>
        </a:p>
      </xdr:txBody>
    </xdr:sp>
    <xdr:clientData/>
  </xdr:twoCellAnchor>
  <xdr:twoCellAnchor editAs="absolute">
    <xdr:from>
      <xdr:col>22</xdr:col>
      <xdr:colOff>390524</xdr:colOff>
      <xdr:row>0</xdr:row>
      <xdr:rowOff>85725</xdr:rowOff>
    </xdr:from>
    <xdr:to>
      <xdr:col>31</xdr:col>
      <xdr:colOff>171449</xdr:colOff>
      <xdr:row>0</xdr:row>
      <xdr:rowOff>485775</xdr:rowOff>
    </xdr:to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8017B9DC-AFDD-4FAE-B5FD-D9FE0FDD205C}"/>
            </a:ext>
          </a:extLst>
        </xdr:cNvPr>
        <xdr:cNvSpPr txBox="1"/>
      </xdr:nvSpPr>
      <xdr:spPr>
        <a:xfrm>
          <a:off x="13439774" y="85725"/>
          <a:ext cx="8524875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400" b="1">
              <a:solidFill>
                <a:schemeClr val="accent6">
                  <a:lumMod val="75000"/>
                </a:schemeClr>
              </a:solidFill>
            </a:rPr>
            <a:t>RESUMO</a:t>
          </a:r>
          <a:r>
            <a:rPr lang="pt-BR" sz="1400" b="1" baseline="0">
              <a:solidFill>
                <a:schemeClr val="accent6">
                  <a:lumMod val="75000"/>
                </a:schemeClr>
              </a:solidFill>
            </a:rPr>
            <a:t> MENSAL</a:t>
          </a:r>
          <a:r>
            <a:rPr lang="pt-BR" sz="1400" b="1">
              <a:solidFill>
                <a:schemeClr val="accent6">
                  <a:lumMod val="75000"/>
                </a:schemeClr>
              </a:solidFill>
            </a:rPr>
            <a:t> -</a:t>
          </a:r>
          <a:r>
            <a:rPr lang="pt-BR" sz="1400" b="1" baseline="0">
              <a:solidFill>
                <a:schemeClr val="accent6">
                  <a:lumMod val="75000"/>
                </a:schemeClr>
              </a:solidFill>
            </a:rPr>
            <a:t> TABELAS</a:t>
          </a:r>
          <a:endParaRPr lang="pt-BR" sz="1400" b="1">
            <a:solidFill>
              <a:schemeClr val="accent6">
                <a:lumMod val="75000"/>
              </a:schemeClr>
            </a:solidFill>
          </a:endParaRPr>
        </a:p>
      </xdr:txBody>
    </xdr:sp>
    <xdr:clientData/>
  </xdr:twoCellAnchor>
  <xdr:twoCellAnchor editAs="oneCell">
    <xdr:from>
      <xdr:col>4</xdr:col>
      <xdr:colOff>76201</xdr:colOff>
      <xdr:row>0</xdr:row>
      <xdr:rowOff>28576</xdr:rowOff>
    </xdr:from>
    <xdr:to>
      <xdr:col>6</xdr:col>
      <xdr:colOff>324783</xdr:colOff>
      <xdr:row>0</xdr:row>
      <xdr:rowOff>495300</xdr:rowOff>
    </xdr:to>
    <xdr:pic>
      <xdr:nvPicPr>
        <xdr:cNvPr id="14" name="Imagem 13">
          <a:extLst>
            <a:ext uri="{FF2B5EF4-FFF2-40B4-BE49-F238E27FC236}">
              <a16:creationId xmlns:a16="http://schemas.microsoft.com/office/drawing/2014/main" id="{CDCE0535-7872-4F51-8A65-B0E2340D95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4601" y="28576"/>
          <a:ext cx="1143932" cy="466724"/>
        </a:xfrm>
        <a:prstGeom prst="rect">
          <a:avLst/>
        </a:prstGeom>
      </xdr:spPr>
    </xdr:pic>
    <xdr:clientData/>
  </xdr:twoCellAnchor>
  <xdr:twoCellAnchor editAs="oneCell">
    <xdr:from>
      <xdr:col>21</xdr:col>
      <xdr:colOff>57150</xdr:colOff>
      <xdr:row>0</xdr:row>
      <xdr:rowOff>57150</xdr:rowOff>
    </xdr:from>
    <xdr:to>
      <xdr:col>22</xdr:col>
      <xdr:colOff>572432</xdr:colOff>
      <xdr:row>0</xdr:row>
      <xdr:rowOff>523874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id="{1EC8BFE3-2EFD-451E-B5DE-836CD02D9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77750" y="57150"/>
          <a:ext cx="1143932" cy="466724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7</xdr:row>
      <xdr:rowOff>133350</xdr:rowOff>
    </xdr:from>
    <xdr:to>
      <xdr:col>3</xdr:col>
      <xdr:colOff>495300</xdr:colOff>
      <xdr:row>20</xdr:row>
      <xdr:rowOff>180975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16" name="Categoria  2">
              <a:extLst>
                <a:ext uri="{FF2B5EF4-FFF2-40B4-BE49-F238E27FC236}">
                  <a16:creationId xmlns:a16="http://schemas.microsoft.com/office/drawing/2014/main" id="{6CC0D844-7711-4707-918B-83D7A1BB495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ategoria 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7625" y="1724025"/>
              <a:ext cx="2276475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Esta forma representa uma segmentação de dados. Segmentações de dados têm suporte no Excel 2010 ou versões posteriores.
\Se a forma tiver sido modificada em uma versão anterior do Excel, ou se a pasta de trabalho tiver sido salva no Excel 2003 ou versões anteriores, a segmentação de dados não poderá ser usada.</a:t>
              </a:r>
            </a:p>
          </xdr:txBody>
        </xdr:sp>
      </mc:Fallback>
    </mc:AlternateContent>
    <xdr:clientData/>
  </xdr:twoCellAnchor>
  <xdr:twoCellAnchor>
    <xdr:from>
      <xdr:col>5</xdr:col>
      <xdr:colOff>33337</xdr:colOff>
      <xdr:row>2</xdr:row>
      <xdr:rowOff>152400</xdr:rowOff>
    </xdr:from>
    <xdr:to>
      <xdr:col>13</xdr:col>
      <xdr:colOff>495300</xdr:colOff>
      <xdr:row>19</xdr:row>
      <xdr:rowOff>180975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CF2AC42F-F691-4B0E-A81B-6D4EF7C9652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14</xdr:col>
      <xdr:colOff>104774</xdr:colOff>
      <xdr:row>3</xdr:row>
      <xdr:rowOff>57150</xdr:rowOff>
    </xdr:from>
    <xdr:to>
      <xdr:col>19</xdr:col>
      <xdr:colOff>190500</xdr:colOff>
      <xdr:row>17</xdr:row>
      <xdr:rowOff>171450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C749FA45-0F14-4D91-939D-D581294BD3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teus Moratelli" refreshedDate="44271.076543981479" createdVersion="6" refreshedVersion="6" minRefreshableVersion="3" recordCount="537" xr:uid="{D394AB02-A00E-4139-A2BD-DC43325E49E9}">
  <cacheSource type="worksheet">
    <worksheetSource name="TbDados"/>
  </cacheSource>
  <cacheFields count="8">
    <cacheField name="Descrição do evento" numFmtId="0">
      <sharedItems/>
    </cacheField>
    <cacheField name="Valor absoluto" numFmtId="44">
      <sharedItems containsSemiMixedTypes="0" containsString="0" containsNumber="1" minValue="1.1499999999999999" maxValue="4871.22"/>
    </cacheField>
    <cacheField name="Data" numFmtId="14">
      <sharedItems containsSemiMixedTypes="0" containsNonDate="0" containsDate="1" containsString="0" minDate="2020-10-10T00:00:00" maxDate="2021-04-16T00:00:00" count="179">
        <d v="2020-11-17T00:00:00"/>
        <d v="2021-04-14T00:00:00"/>
        <d v="2021-04-10T00:00:00"/>
        <d v="2020-10-17T00:00:00"/>
        <d v="2020-12-19T00:00:00"/>
        <d v="2020-11-23T00:00:00"/>
        <d v="2020-11-27T00:00:00"/>
        <d v="2020-10-23T00:00:00"/>
        <d v="2021-01-10T00:00:00"/>
        <d v="2021-01-13T00:00:00"/>
        <d v="2020-12-15T00:00:00"/>
        <d v="2020-12-22T00:00:00"/>
        <d v="2021-01-16T00:00:00"/>
        <d v="2020-12-24T00:00:00"/>
        <d v="2021-02-01T00:00:00"/>
        <d v="2020-11-30T00:00:00"/>
        <d v="2021-03-16T00:00:00"/>
        <d v="2020-10-25T00:00:00"/>
        <d v="2020-12-05T00:00:00"/>
        <d v="2021-04-02T00:00:00"/>
        <d v="2021-04-06T00:00:00"/>
        <d v="2021-03-06T00:00:00"/>
        <d v="2021-01-22T00:00:00"/>
        <d v="2021-01-07T00:00:00"/>
        <d v="2021-02-14T00:00:00"/>
        <d v="2020-12-14T00:00:00"/>
        <d v="2020-10-22T00:00:00"/>
        <d v="2020-11-26T00:00:00"/>
        <d v="2020-10-14T00:00:00"/>
        <d v="2020-10-26T00:00:00"/>
        <d v="2020-10-11T00:00:00"/>
        <d v="2021-02-16T00:00:00"/>
        <d v="2021-02-22T00:00:00"/>
        <d v="2020-11-13T00:00:00"/>
        <d v="2021-02-17T00:00:00"/>
        <d v="2020-10-28T00:00:00"/>
        <d v="2021-02-19T00:00:00"/>
        <d v="2021-03-20T00:00:00"/>
        <d v="2020-12-09T00:00:00"/>
        <d v="2021-03-03T00:00:00"/>
        <d v="2021-02-27T00:00:00"/>
        <d v="2021-02-28T00:00:00"/>
        <d v="2021-03-01T00:00:00"/>
        <d v="2021-01-20T00:00:00"/>
        <d v="2020-11-16T00:00:00"/>
        <d v="2020-11-04T00:00:00"/>
        <d v="2020-10-21T00:00:00"/>
        <d v="2020-11-18T00:00:00"/>
        <d v="2020-11-25T00:00:00"/>
        <d v="2020-10-12T00:00:00"/>
        <d v="2020-10-31T00:00:00"/>
        <d v="2020-12-25T00:00:00"/>
        <d v="2021-02-21T00:00:00"/>
        <d v="2020-12-28T00:00:00"/>
        <d v="2021-04-12T00:00:00"/>
        <d v="2020-11-09T00:00:00"/>
        <d v="2021-01-14T00:00:00"/>
        <d v="2021-01-04T00:00:00"/>
        <d v="2021-01-30T00:00:00"/>
        <d v="2020-12-27T00:00:00"/>
        <d v="2021-03-29T00:00:00"/>
        <d v="2021-02-03T00:00:00"/>
        <d v="2020-10-24T00:00:00"/>
        <d v="2021-03-23T00:00:00"/>
        <d v="2020-12-31T00:00:00"/>
        <d v="2021-02-23T00:00:00"/>
        <d v="2020-12-02T00:00:00"/>
        <d v="2021-03-25T00:00:00"/>
        <d v="2021-01-02T00:00:00"/>
        <d v="2020-10-10T00:00:00"/>
        <d v="2020-11-02T00:00:00"/>
        <d v="2021-01-11T00:00:00"/>
        <d v="2020-10-20T00:00:00"/>
        <d v="2020-11-10T00:00:00"/>
        <d v="2021-03-30T00:00:00"/>
        <d v="2020-12-20T00:00:00"/>
        <d v="2021-02-25T00:00:00"/>
        <d v="2021-02-10T00:00:00"/>
        <d v="2020-11-22T00:00:00"/>
        <d v="2021-03-12T00:00:00"/>
        <d v="2021-02-07T00:00:00"/>
        <d v="2020-12-08T00:00:00"/>
        <d v="2020-11-28T00:00:00"/>
        <d v="2021-03-09T00:00:00"/>
        <d v="2021-03-28T00:00:00"/>
        <d v="2021-04-11T00:00:00"/>
        <d v="2021-01-06T00:00:00"/>
        <d v="2021-02-02T00:00:00"/>
        <d v="2021-02-12T00:00:00"/>
        <d v="2020-11-07T00:00:00"/>
        <d v="2021-02-08T00:00:00"/>
        <d v="2021-01-21T00:00:00"/>
        <d v="2020-12-10T00:00:00"/>
        <d v="2021-01-08T00:00:00"/>
        <d v="2020-10-18T00:00:00"/>
        <d v="2021-03-07T00:00:00"/>
        <d v="2020-12-06T00:00:00"/>
        <d v="2021-04-01T00:00:00"/>
        <d v="2021-01-31T00:00:00"/>
        <d v="2020-12-12T00:00:00"/>
        <d v="2020-12-03T00:00:00"/>
        <d v="2021-01-23T00:00:00"/>
        <d v="2020-10-15T00:00:00"/>
        <d v="2021-01-27T00:00:00"/>
        <d v="2021-03-24T00:00:00"/>
        <d v="2020-11-15T00:00:00"/>
        <d v="2021-02-15T00:00:00"/>
        <d v="2021-03-05T00:00:00"/>
        <d v="2021-01-18T00:00:00"/>
        <d v="2021-02-04T00:00:00"/>
        <d v="2021-02-09T00:00:00"/>
        <d v="2020-12-01T00:00:00"/>
        <d v="2021-03-21T00:00:00"/>
        <d v="2021-01-25T00:00:00"/>
        <d v="2020-12-17T00:00:00"/>
        <d v="2021-01-28T00:00:00"/>
        <d v="2021-04-03T00:00:00"/>
        <d v="2021-03-10T00:00:00"/>
        <d v="2021-03-11T00:00:00"/>
        <d v="2020-12-18T00:00:00"/>
        <d v="2020-10-27T00:00:00"/>
        <d v="2021-02-18T00:00:00"/>
        <d v="2021-04-13T00:00:00"/>
        <d v="2020-11-12T00:00:00"/>
        <d v="2020-10-19T00:00:00"/>
        <d v="2021-02-20T00:00:00"/>
        <d v="2020-12-30T00:00:00"/>
        <d v="2021-04-05T00:00:00"/>
        <d v="2021-03-04T00:00:00"/>
        <d v="2020-11-14T00:00:00"/>
        <d v="2020-12-04T00:00:00"/>
        <d v="2020-10-30T00:00:00"/>
        <d v="2021-03-31T00:00:00"/>
        <d v="2020-10-13T00:00:00"/>
        <d v="2020-11-19T00:00:00"/>
        <d v="2020-11-21T00:00:00"/>
        <d v="2021-01-17T00:00:00"/>
        <d v="2021-03-26T00:00:00"/>
        <d v="2021-01-03T00:00:00"/>
        <d v="2021-01-26T00:00:00"/>
        <d v="2021-02-24T00:00:00"/>
        <d v="2020-12-11T00:00:00"/>
        <d v="2020-11-05T00:00:00"/>
        <d v="2021-03-18T00:00:00"/>
        <d v="2020-12-21T00:00:00"/>
        <d v="2021-02-11T00:00:00"/>
        <d v="2021-04-08T00:00:00"/>
        <d v="2020-12-13T00:00:00"/>
        <d v="2021-03-22T00:00:00"/>
        <d v="2020-12-16T00:00:00"/>
        <d v="2021-03-19T00:00:00"/>
        <d v="2021-02-06T00:00:00"/>
        <d v="2021-01-15T00:00:00"/>
        <d v="2021-04-09T00:00:00"/>
        <d v="2020-11-03T00:00:00"/>
        <d v="2021-03-08T00:00:00"/>
        <d v="2021-04-07T00:00:00"/>
        <d v="2020-11-11T00:00:00"/>
        <d v="2020-12-29T00:00:00"/>
        <d v="2021-03-13T00:00:00"/>
        <d v="2020-11-29T00:00:00"/>
        <d v="2021-04-15T00:00:00"/>
        <d v="2020-12-26T00:00:00"/>
        <d v="2020-11-01T00:00:00"/>
        <d v="2021-01-01T00:00:00"/>
        <d v="2020-12-07T00:00:00"/>
        <d v="2020-11-08T00:00:00"/>
        <d v="2021-01-12T00:00:00"/>
        <d v="2021-03-02T00:00:00"/>
        <d v="2021-03-17T00:00:00"/>
        <d v="2021-02-05T00:00:00"/>
        <d v="2020-11-24T00:00:00"/>
        <d v="2021-03-15T00:00:00"/>
        <d v="2020-11-06T00:00:00"/>
        <d v="2021-02-13T00:00:00"/>
        <d v="2021-01-09T00:00:00"/>
        <d v="2020-12-23T00:00:00"/>
        <d v="2020-10-16T00:00:00"/>
        <d v="2021-01-29T00:00:00"/>
      </sharedItems>
      <fieldGroup par="7" base="2">
        <rangePr groupBy="months" startDate="2020-10-10T00:00:00" endDate="2021-04-16T00:00:00"/>
        <groupItems count="14">
          <s v="&lt;10/10/2020"/>
          <s v="jan"/>
          <s v="fev"/>
          <s v="mar"/>
          <s v="abr"/>
          <s v="mai"/>
          <s v="jun"/>
          <s v="jul"/>
          <s v="ago"/>
          <s v="set"/>
          <s v="out"/>
          <s v="nov"/>
          <s v="dez"/>
          <s v="&gt;16/04/2021"/>
        </groupItems>
      </fieldGroup>
    </cacheField>
    <cacheField name="Carteira" numFmtId="0">
      <sharedItems count="6">
        <s v="Investimento"/>
        <s v="Cartão crédito 2"/>
        <s v="CC Banco 2 "/>
        <s v="CC Banco 1 "/>
        <s v="Cartão crédito 1"/>
        <s v="CP Banco 2 "/>
      </sharedItems>
    </cacheField>
    <cacheField name="Receita ou Despesa" numFmtId="0">
      <sharedItems count="2">
        <s v="Despesa"/>
        <s v="Receita"/>
      </sharedItems>
    </cacheField>
    <cacheField name="Categoria " numFmtId="0">
      <sharedItems containsBlank="1" count="16">
        <s v="Transporte"/>
        <s v="Mercado"/>
        <s v="Outros..."/>
        <s v="Lazer"/>
        <s v="Dívidas "/>
        <s v="Investimentos"/>
        <s v="Saúde"/>
        <s v="Pets"/>
        <s v="Educação"/>
        <s v="Receitas"/>
        <s v="Alimentação"/>
        <s v="Trabalho"/>
        <s v="Habitação"/>
        <s v="Pessoal"/>
        <m u="1"/>
        <s v="Rendimentos" u="1"/>
      </sharedItems>
    </cacheField>
    <cacheField name="Valor Real " numFmtId="44">
      <sharedItems containsSemiMixedTypes="0" containsString="0" containsNumber="1" minValue="-3873.1499999999992" maxValue="4871.22"/>
    </cacheField>
    <cacheField name="Anos" numFmtId="0" databaseField="0">
      <fieldGroup base="2">
        <rangePr groupBy="years" startDate="2020-10-10T00:00:00" endDate="2021-04-16T00:00:00"/>
        <groupItems count="4">
          <s v="&lt;10/10/2020"/>
          <s v="2020"/>
          <s v="2021"/>
          <s v="&gt;16/04/2021"/>
        </groupItems>
      </fieldGroup>
    </cacheField>
  </cacheFields>
  <extLst>
    <ext xmlns:x14="http://schemas.microsoft.com/office/spreadsheetml/2009/9/main" uri="{725AE2AE-9491-48be-B2B4-4EB974FC3084}">
      <x14:pivotCacheDefinition pivotCacheId="209175245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37">
  <r>
    <s v="Item evento 1"/>
    <n v="15.89"/>
    <x v="0"/>
    <x v="0"/>
    <x v="0"/>
    <x v="0"/>
    <n v="-15.89"/>
  </r>
  <r>
    <s v="Item evento 2"/>
    <n v="30.92"/>
    <x v="1"/>
    <x v="1"/>
    <x v="0"/>
    <x v="1"/>
    <n v="-30.92"/>
  </r>
  <r>
    <s v="Item evento 3"/>
    <n v="17.790000000000003"/>
    <x v="2"/>
    <x v="2"/>
    <x v="0"/>
    <x v="1"/>
    <n v="-17.790000000000003"/>
  </r>
  <r>
    <s v="Item evento 4"/>
    <n v="83.18"/>
    <x v="3"/>
    <x v="3"/>
    <x v="0"/>
    <x v="2"/>
    <n v="-83.18"/>
  </r>
  <r>
    <s v="Item evento 5"/>
    <n v="27.62"/>
    <x v="4"/>
    <x v="1"/>
    <x v="0"/>
    <x v="3"/>
    <n v="-27.62"/>
  </r>
  <r>
    <s v="Item evento 6"/>
    <n v="75.12"/>
    <x v="5"/>
    <x v="0"/>
    <x v="0"/>
    <x v="4"/>
    <n v="-75.12"/>
  </r>
  <r>
    <s v="Item evento 7"/>
    <n v="43.12"/>
    <x v="6"/>
    <x v="3"/>
    <x v="1"/>
    <x v="5"/>
    <n v="43.12"/>
  </r>
  <r>
    <s v="Item evento 8"/>
    <n v="87.490000000000009"/>
    <x v="7"/>
    <x v="4"/>
    <x v="0"/>
    <x v="2"/>
    <n v="-87.490000000000009"/>
  </r>
  <r>
    <s v="Item evento 9"/>
    <n v="16.430000000000003"/>
    <x v="8"/>
    <x v="4"/>
    <x v="0"/>
    <x v="6"/>
    <n v="-16.430000000000003"/>
  </r>
  <r>
    <s v="Item evento 10"/>
    <n v="64.84"/>
    <x v="9"/>
    <x v="5"/>
    <x v="0"/>
    <x v="4"/>
    <n v="-64.84"/>
  </r>
  <r>
    <s v="Item evento 11"/>
    <n v="39.89"/>
    <x v="10"/>
    <x v="2"/>
    <x v="0"/>
    <x v="6"/>
    <n v="-39.89"/>
  </r>
  <r>
    <s v="Item evento 12"/>
    <n v="57.629999999999995"/>
    <x v="11"/>
    <x v="1"/>
    <x v="1"/>
    <x v="5"/>
    <n v="57.629999999999995"/>
  </r>
  <r>
    <s v="Item evento 13"/>
    <n v="18.880000000000003"/>
    <x v="12"/>
    <x v="0"/>
    <x v="0"/>
    <x v="7"/>
    <n v="-18.880000000000003"/>
  </r>
  <r>
    <s v="Item evento 14"/>
    <n v="60.379999999999995"/>
    <x v="13"/>
    <x v="1"/>
    <x v="0"/>
    <x v="1"/>
    <n v="-60.379999999999995"/>
  </r>
  <r>
    <s v="Item evento 15"/>
    <n v="5.33"/>
    <x v="14"/>
    <x v="4"/>
    <x v="0"/>
    <x v="8"/>
    <n v="-5.33"/>
  </r>
  <r>
    <s v="Item evento 16"/>
    <n v="91.850000000000009"/>
    <x v="15"/>
    <x v="5"/>
    <x v="1"/>
    <x v="9"/>
    <n v="91.850000000000009"/>
  </r>
  <r>
    <s v="Item evento 17"/>
    <n v="92.86"/>
    <x v="16"/>
    <x v="2"/>
    <x v="0"/>
    <x v="3"/>
    <n v="-92.86"/>
  </r>
  <r>
    <s v="Item evento 18"/>
    <n v="11.209999999999999"/>
    <x v="17"/>
    <x v="2"/>
    <x v="0"/>
    <x v="2"/>
    <n v="-11.209999999999999"/>
  </r>
  <r>
    <s v="Item evento 19"/>
    <n v="40.57"/>
    <x v="18"/>
    <x v="4"/>
    <x v="0"/>
    <x v="3"/>
    <n v="-40.57"/>
  </r>
  <r>
    <s v="Item evento 20"/>
    <n v="35.47"/>
    <x v="19"/>
    <x v="5"/>
    <x v="1"/>
    <x v="5"/>
    <n v="35.47"/>
  </r>
  <r>
    <s v="Item evento 21"/>
    <n v="98.72"/>
    <x v="20"/>
    <x v="1"/>
    <x v="0"/>
    <x v="10"/>
    <n v="-98.72"/>
  </r>
  <r>
    <s v="Item evento 22"/>
    <n v="999.52"/>
    <x v="13"/>
    <x v="5"/>
    <x v="1"/>
    <x v="5"/>
    <n v="999.52"/>
  </r>
  <r>
    <s v="Item evento 23"/>
    <n v="22.040000000000003"/>
    <x v="21"/>
    <x v="1"/>
    <x v="0"/>
    <x v="10"/>
    <n v="-22.040000000000003"/>
  </r>
  <r>
    <s v="Item evento 24"/>
    <n v="67.83"/>
    <x v="22"/>
    <x v="3"/>
    <x v="0"/>
    <x v="11"/>
    <n v="-67.83"/>
  </r>
  <r>
    <s v="Item evento 25"/>
    <n v="33.25"/>
    <x v="23"/>
    <x v="1"/>
    <x v="0"/>
    <x v="6"/>
    <n v="-33.25"/>
  </r>
  <r>
    <s v="Item evento 26"/>
    <n v="61.75"/>
    <x v="24"/>
    <x v="3"/>
    <x v="1"/>
    <x v="9"/>
    <n v="61.75"/>
  </r>
  <r>
    <s v="Item evento 27"/>
    <n v="70.77000000000001"/>
    <x v="25"/>
    <x v="1"/>
    <x v="1"/>
    <x v="5"/>
    <n v="70.77000000000001"/>
  </r>
  <r>
    <s v="Item evento 28"/>
    <n v="14.47"/>
    <x v="26"/>
    <x v="5"/>
    <x v="0"/>
    <x v="3"/>
    <n v="-14.47"/>
  </r>
  <r>
    <s v="Item evento 29"/>
    <n v="72"/>
    <x v="27"/>
    <x v="2"/>
    <x v="0"/>
    <x v="7"/>
    <n v="-72"/>
  </r>
  <r>
    <s v="Item evento 30"/>
    <n v="28.19"/>
    <x v="28"/>
    <x v="4"/>
    <x v="0"/>
    <x v="12"/>
    <n v="-28.19"/>
  </r>
  <r>
    <s v="Item evento 31"/>
    <n v="1.94"/>
    <x v="29"/>
    <x v="0"/>
    <x v="0"/>
    <x v="7"/>
    <n v="-1.94"/>
  </r>
  <r>
    <s v="Item evento 32"/>
    <n v="56.47"/>
    <x v="30"/>
    <x v="1"/>
    <x v="0"/>
    <x v="12"/>
    <n v="-56.47"/>
  </r>
  <r>
    <s v="Item evento 33"/>
    <n v="29.290000000000003"/>
    <x v="19"/>
    <x v="3"/>
    <x v="0"/>
    <x v="1"/>
    <n v="-29.290000000000003"/>
  </r>
  <r>
    <s v="Item evento 34"/>
    <n v="34.559999999999995"/>
    <x v="31"/>
    <x v="4"/>
    <x v="0"/>
    <x v="12"/>
    <n v="-34.559999999999995"/>
  </r>
  <r>
    <s v="Item evento 35"/>
    <n v="60.94"/>
    <x v="32"/>
    <x v="0"/>
    <x v="1"/>
    <x v="5"/>
    <n v="60.94"/>
  </r>
  <r>
    <s v="Item evento 36"/>
    <n v="41.489999999999995"/>
    <x v="33"/>
    <x v="1"/>
    <x v="0"/>
    <x v="3"/>
    <n v="-41.489999999999995"/>
  </r>
  <r>
    <s v="Item evento 37"/>
    <n v="57.589999999999996"/>
    <x v="34"/>
    <x v="0"/>
    <x v="1"/>
    <x v="9"/>
    <n v="57.589999999999996"/>
  </r>
  <r>
    <s v="Item evento 38"/>
    <n v="94.160000000000011"/>
    <x v="35"/>
    <x v="2"/>
    <x v="0"/>
    <x v="11"/>
    <n v="-94.160000000000011"/>
  </r>
  <r>
    <s v="Item evento 39"/>
    <n v="61.739999999999995"/>
    <x v="36"/>
    <x v="4"/>
    <x v="0"/>
    <x v="4"/>
    <n v="-61.739999999999995"/>
  </r>
  <r>
    <s v="Item evento 40"/>
    <n v="47.129999999999995"/>
    <x v="37"/>
    <x v="4"/>
    <x v="0"/>
    <x v="11"/>
    <n v="-47.129999999999995"/>
  </r>
  <r>
    <s v="Item evento 41"/>
    <n v="99.5"/>
    <x v="30"/>
    <x v="2"/>
    <x v="0"/>
    <x v="8"/>
    <n v="-99.5"/>
  </r>
  <r>
    <s v="Item evento 42"/>
    <n v="96.410000000000011"/>
    <x v="38"/>
    <x v="4"/>
    <x v="0"/>
    <x v="13"/>
    <n v="-96.410000000000011"/>
  </r>
  <r>
    <s v="Item evento 43"/>
    <n v="96.83"/>
    <x v="39"/>
    <x v="0"/>
    <x v="0"/>
    <x v="4"/>
    <n v="-96.83"/>
  </r>
  <r>
    <s v="Item evento 44"/>
    <n v="54.58"/>
    <x v="36"/>
    <x v="2"/>
    <x v="0"/>
    <x v="6"/>
    <n v="-54.58"/>
  </r>
  <r>
    <s v="Item evento 45"/>
    <n v="67.550000000000011"/>
    <x v="40"/>
    <x v="2"/>
    <x v="0"/>
    <x v="3"/>
    <n v="-67.550000000000011"/>
  </r>
  <r>
    <s v="Item evento 46"/>
    <n v="24.59"/>
    <x v="41"/>
    <x v="0"/>
    <x v="0"/>
    <x v="2"/>
    <n v="-24.59"/>
  </r>
  <r>
    <s v="Item evento 47"/>
    <n v="9.14"/>
    <x v="42"/>
    <x v="0"/>
    <x v="0"/>
    <x v="0"/>
    <n v="-9.14"/>
  </r>
  <r>
    <s v="Item evento 48"/>
    <n v="41.08"/>
    <x v="43"/>
    <x v="4"/>
    <x v="1"/>
    <x v="9"/>
    <n v="41.08"/>
  </r>
  <r>
    <s v="Item evento 49"/>
    <n v="53.129999999999995"/>
    <x v="44"/>
    <x v="1"/>
    <x v="0"/>
    <x v="1"/>
    <n v="-53.129999999999995"/>
  </r>
  <r>
    <s v="Item evento 50"/>
    <n v="82.64"/>
    <x v="45"/>
    <x v="0"/>
    <x v="1"/>
    <x v="9"/>
    <n v="82.64"/>
  </r>
  <r>
    <s v="Item evento 51"/>
    <n v="68.490000000000009"/>
    <x v="46"/>
    <x v="2"/>
    <x v="0"/>
    <x v="7"/>
    <n v="-68.490000000000009"/>
  </r>
  <r>
    <s v="Item evento 52"/>
    <n v="9.94"/>
    <x v="47"/>
    <x v="2"/>
    <x v="0"/>
    <x v="1"/>
    <n v="-9.94"/>
  </r>
  <r>
    <s v="Item evento 53"/>
    <n v="79.02000000000001"/>
    <x v="7"/>
    <x v="0"/>
    <x v="0"/>
    <x v="8"/>
    <n v="-79.02000000000001"/>
  </r>
  <r>
    <s v="Item evento 54"/>
    <n v="49.29"/>
    <x v="0"/>
    <x v="0"/>
    <x v="0"/>
    <x v="4"/>
    <n v="-49.29"/>
  </r>
  <r>
    <s v="Item evento 55"/>
    <n v="14.45"/>
    <x v="17"/>
    <x v="2"/>
    <x v="0"/>
    <x v="12"/>
    <n v="-14.45"/>
  </r>
  <r>
    <s v="Item evento 56"/>
    <n v="12.99"/>
    <x v="48"/>
    <x v="2"/>
    <x v="0"/>
    <x v="1"/>
    <n v="-12.99"/>
  </r>
  <r>
    <s v="Item evento 57"/>
    <n v="73.800000000000011"/>
    <x v="41"/>
    <x v="4"/>
    <x v="0"/>
    <x v="0"/>
    <n v="-73.800000000000011"/>
  </r>
  <r>
    <s v="Item evento 58"/>
    <n v="37.71"/>
    <x v="0"/>
    <x v="3"/>
    <x v="0"/>
    <x v="10"/>
    <n v="-37.71"/>
  </r>
  <r>
    <s v="Item evento 59"/>
    <n v="93.490000000000009"/>
    <x v="45"/>
    <x v="4"/>
    <x v="0"/>
    <x v="7"/>
    <n v="-93.490000000000009"/>
  </r>
  <r>
    <s v="Item evento 60"/>
    <n v="3.76"/>
    <x v="49"/>
    <x v="5"/>
    <x v="0"/>
    <x v="13"/>
    <n v="-3.76"/>
  </r>
  <r>
    <s v="Item evento 61"/>
    <n v="60.85"/>
    <x v="34"/>
    <x v="5"/>
    <x v="0"/>
    <x v="11"/>
    <n v="-60.85"/>
  </r>
  <r>
    <s v="Item evento 62"/>
    <n v="39.629999999999995"/>
    <x v="50"/>
    <x v="2"/>
    <x v="1"/>
    <x v="9"/>
    <n v="39.629999999999995"/>
  </r>
  <r>
    <s v="Item evento 63"/>
    <n v="39.64"/>
    <x v="51"/>
    <x v="1"/>
    <x v="1"/>
    <x v="9"/>
    <n v="39.64"/>
  </r>
  <r>
    <s v="Item evento 64"/>
    <n v="1.39"/>
    <x v="11"/>
    <x v="1"/>
    <x v="0"/>
    <x v="12"/>
    <n v="-1.39"/>
  </r>
  <r>
    <s v="Item evento 65"/>
    <n v="87.710000000000008"/>
    <x v="49"/>
    <x v="4"/>
    <x v="0"/>
    <x v="3"/>
    <n v="-87.710000000000008"/>
  </r>
  <r>
    <s v="Item evento 66"/>
    <n v="79.22"/>
    <x v="52"/>
    <x v="4"/>
    <x v="0"/>
    <x v="7"/>
    <n v="-79.22"/>
  </r>
  <r>
    <s v="Item evento 67"/>
    <n v="92.850000000000009"/>
    <x v="53"/>
    <x v="4"/>
    <x v="0"/>
    <x v="8"/>
    <n v="-92.850000000000009"/>
  </r>
  <r>
    <s v="Item evento 68"/>
    <n v="63.949999999999996"/>
    <x v="54"/>
    <x v="2"/>
    <x v="0"/>
    <x v="3"/>
    <n v="-63.949999999999996"/>
  </r>
  <r>
    <s v="Item evento 69"/>
    <n v="91.22"/>
    <x v="55"/>
    <x v="2"/>
    <x v="0"/>
    <x v="13"/>
    <n v="-91.22"/>
  </r>
  <r>
    <s v="Item evento 70"/>
    <n v="54.519999999999996"/>
    <x v="56"/>
    <x v="1"/>
    <x v="0"/>
    <x v="1"/>
    <n v="-54.519999999999996"/>
  </r>
  <r>
    <s v="Item evento 71"/>
    <n v="14.24"/>
    <x v="57"/>
    <x v="2"/>
    <x v="0"/>
    <x v="7"/>
    <n v="-14.24"/>
  </r>
  <r>
    <s v="Item evento 72"/>
    <n v="26.35"/>
    <x v="58"/>
    <x v="3"/>
    <x v="0"/>
    <x v="1"/>
    <n v="-26.35"/>
  </r>
  <r>
    <s v="Item evento 73"/>
    <n v="20.810000000000002"/>
    <x v="35"/>
    <x v="0"/>
    <x v="0"/>
    <x v="11"/>
    <n v="-20.810000000000002"/>
  </r>
  <r>
    <s v="Item evento 74"/>
    <n v="60.949999999999996"/>
    <x v="59"/>
    <x v="4"/>
    <x v="0"/>
    <x v="8"/>
    <n v="-60.949999999999996"/>
  </r>
  <r>
    <s v="Item evento 75"/>
    <n v="6.93"/>
    <x v="60"/>
    <x v="2"/>
    <x v="0"/>
    <x v="12"/>
    <n v="-6.93"/>
  </r>
  <r>
    <s v="Item evento 76"/>
    <n v="86.990000000000009"/>
    <x v="18"/>
    <x v="4"/>
    <x v="1"/>
    <x v="9"/>
    <n v="86.990000000000009"/>
  </r>
  <r>
    <s v="Item evento 77"/>
    <n v="79.550000000000011"/>
    <x v="61"/>
    <x v="4"/>
    <x v="0"/>
    <x v="3"/>
    <n v="-79.550000000000011"/>
  </r>
  <r>
    <s v="Item evento 78"/>
    <n v="14.53"/>
    <x v="31"/>
    <x v="1"/>
    <x v="0"/>
    <x v="8"/>
    <n v="-14.53"/>
  </r>
  <r>
    <s v="Item evento 79"/>
    <n v="7.8599999999999994"/>
    <x v="62"/>
    <x v="4"/>
    <x v="0"/>
    <x v="2"/>
    <n v="-7.8599999999999994"/>
  </r>
  <r>
    <s v="Item evento 80"/>
    <n v="20.21"/>
    <x v="63"/>
    <x v="1"/>
    <x v="0"/>
    <x v="10"/>
    <n v="-20.21"/>
  </r>
  <r>
    <s v="Item evento 81"/>
    <n v="95.34"/>
    <x v="45"/>
    <x v="3"/>
    <x v="0"/>
    <x v="10"/>
    <n v="-95.34"/>
  </r>
  <r>
    <s v="Item evento 82"/>
    <n v="97.88000000000001"/>
    <x v="64"/>
    <x v="1"/>
    <x v="0"/>
    <x v="0"/>
    <n v="-97.88000000000001"/>
  </r>
  <r>
    <s v="Item evento 83"/>
    <n v="65.5"/>
    <x v="65"/>
    <x v="0"/>
    <x v="0"/>
    <x v="12"/>
    <n v="-65.5"/>
  </r>
  <r>
    <s v="Item evento 84"/>
    <n v="2.38"/>
    <x v="66"/>
    <x v="1"/>
    <x v="0"/>
    <x v="11"/>
    <n v="-2.38"/>
  </r>
  <r>
    <s v="Item evento 85"/>
    <n v="91.51"/>
    <x v="46"/>
    <x v="1"/>
    <x v="0"/>
    <x v="8"/>
    <n v="-91.51"/>
  </r>
  <r>
    <s v="Item evento 86"/>
    <n v="16.190000000000001"/>
    <x v="38"/>
    <x v="4"/>
    <x v="1"/>
    <x v="5"/>
    <n v="16.190000000000001"/>
  </r>
  <r>
    <s v="Item evento 87"/>
    <n v="34.03"/>
    <x v="67"/>
    <x v="5"/>
    <x v="0"/>
    <x v="8"/>
    <n v="-34.03"/>
  </r>
  <r>
    <s v="Item evento 88"/>
    <n v="41.94"/>
    <x v="68"/>
    <x v="4"/>
    <x v="0"/>
    <x v="12"/>
    <n v="-41.94"/>
  </r>
  <r>
    <s v="Item evento 89"/>
    <n v="66.460000000000008"/>
    <x v="62"/>
    <x v="2"/>
    <x v="1"/>
    <x v="5"/>
    <n v="66.460000000000008"/>
  </r>
  <r>
    <s v="Item evento 90"/>
    <n v="49.4"/>
    <x v="69"/>
    <x v="2"/>
    <x v="1"/>
    <x v="9"/>
    <n v="49.4"/>
  </r>
  <r>
    <s v="Item evento 91"/>
    <n v="22.040000000000003"/>
    <x v="49"/>
    <x v="3"/>
    <x v="1"/>
    <x v="5"/>
    <n v="22.040000000000003"/>
  </r>
  <r>
    <s v="Item evento 92"/>
    <n v="26.990000000000002"/>
    <x v="70"/>
    <x v="1"/>
    <x v="0"/>
    <x v="2"/>
    <n v="-26.990000000000002"/>
  </r>
  <r>
    <s v="Item evento 93"/>
    <n v="27.21"/>
    <x v="71"/>
    <x v="2"/>
    <x v="0"/>
    <x v="0"/>
    <n v="-27.21"/>
  </r>
  <r>
    <s v="Item evento 94"/>
    <n v="67.67"/>
    <x v="72"/>
    <x v="2"/>
    <x v="0"/>
    <x v="1"/>
    <n v="-67.67"/>
  </r>
  <r>
    <s v="Item evento 95"/>
    <n v="94.710000000000008"/>
    <x v="73"/>
    <x v="1"/>
    <x v="0"/>
    <x v="12"/>
    <n v="-94.710000000000008"/>
  </r>
  <r>
    <s v="Item evento 96"/>
    <n v="46.64"/>
    <x v="74"/>
    <x v="4"/>
    <x v="0"/>
    <x v="7"/>
    <n v="-46.64"/>
  </r>
  <r>
    <s v="Item evento 97"/>
    <n v="65.89"/>
    <x v="63"/>
    <x v="4"/>
    <x v="0"/>
    <x v="7"/>
    <n v="-65.89"/>
  </r>
  <r>
    <s v="Item evento 98"/>
    <n v="36.76"/>
    <x v="27"/>
    <x v="5"/>
    <x v="1"/>
    <x v="5"/>
    <n v="36.76"/>
  </r>
  <r>
    <s v="Item evento 99"/>
    <n v="85.03"/>
    <x v="75"/>
    <x v="4"/>
    <x v="0"/>
    <x v="11"/>
    <n v="-85.03"/>
  </r>
  <r>
    <s v="Item evento 100"/>
    <n v="61.5"/>
    <x v="8"/>
    <x v="0"/>
    <x v="1"/>
    <x v="5"/>
    <n v="61.5"/>
  </r>
  <r>
    <s v="Item evento 101"/>
    <n v="64.290000000000006"/>
    <x v="76"/>
    <x v="4"/>
    <x v="0"/>
    <x v="6"/>
    <n v="-64.290000000000006"/>
  </r>
  <r>
    <s v="Item evento 102"/>
    <n v="7.5299999999999994"/>
    <x v="56"/>
    <x v="1"/>
    <x v="0"/>
    <x v="10"/>
    <n v="-7.5299999999999994"/>
  </r>
  <r>
    <s v="Item evento 103"/>
    <n v="33.89"/>
    <x v="77"/>
    <x v="1"/>
    <x v="0"/>
    <x v="12"/>
    <n v="-33.89"/>
  </r>
  <r>
    <s v="Item evento 104"/>
    <n v="3.6399999999999997"/>
    <x v="50"/>
    <x v="2"/>
    <x v="0"/>
    <x v="3"/>
    <n v="-3.6399999999999997"/>
  </r>
  <r>
    <s v="Item evento 105"/>
    <n v="19.110000000000003"/>
    <x v="78"/>
    <x v="0"/>
    <x v="0"/>
    <x v="0"/>
    <n v="-19.110000000000003"/>
  </r>
  <r>
    <s v="Item evento 106"/>
    <n v="12.45"/>
    <x v="79"/>
    <x v="2"/>
    <x v="1"/>
    <x v="9"/>
    <n v="12.45"/>
  </r>
  <r>
    <s v="Item evento 107"/>
    <n v="62.5"/>
    <x v="80"/>
    <x v="0"/>
    <x v="0"/>
    <x v="12"/>
    <n v="-62.5"/>
  </r>
  <r>
    <s v="Item evento 108"/>
    <n v="20.03"/>
    <x v="37"/>
    <x v="1"/>
    <x v="0"/>
    <x v="1"/>
    <n v="-20.03"/>
  </r>
  <r>
    <s v="Item evento 109"/>
    <n v="17.200000000000003"/>
    <x v="81"/>
    <x v="1"/>
    <x v="1"/>
    <x v="5"/>
    <n v="17.200000000000003"/>
  </r>
  <r>
    <s v="Item evento 110"/>
    <n v="87.990000000000009"/>
    <x v="82"/>
    <x v="1"/>
    <x v="0"/>
    <x v="2"/>
    <n v="-87.990000000000009"/>
  </r>
  <r>
    <s v="Item evento 111"/>
    <n v="589"/>
    <x v="35"/>
    <x v="1"/>
    <x v="1"/>
    <x v="5"/>
    <n v="589"/>
  </r>
  <r>
    <s v="Item evento 112"/>
    <n v="40.589999999999996"/>
    <x v="34"/>
    <x v="2"/>
    <x v="0"/>
    <x v="1"/>
    <n v="-40.589999999999996"/>
  </r>
  <r>
    <s v="Item evento 113"/>
    <n v="4.1099999999999994"/>
    <x v="83"/>
    <x v="1"/>
    <x v="0"/>
    <x v="10"/>
    <n v="-4.1099999999999994"/>
  </r>
  <r>
    <s v="Item evento 114"/>
    <n v="86.22"/>
    <x v="84"/>
    <x v="5"/>
    <x v="0"/>
    <x v="13"/>
    <n v="-86.22"/>
  </r>
  <r>
    <s v="Item evento 115"/>
    <n v="41.269999999999996"/>
    <x v="85"/>
    <x v="3"/>
    <x v="0"/>
    <x v="13"/>
    <n v="-41.269999999999996"/>
  </r>
  <r>
    <s v="Item evento 116"/>
    <n v="30.23"/>
    <x v="74"/>
    <x v="3"/>
    <x v="0"/>
    <x v="1"/>
    <n v="-30.23"/>
  </r>
  <r>
    <s v="Item evento 117"/>
    <n v="4.68"/>
    <x v="86"/>
    <x v="2"/>
    <x v="0"/>
    <x v="6"/>
    <n v="-4.68"/>
  </r>
  <r>
    <s v="Item evento 118"/>
    <n v="29.720000000000002"/>
    <x v="8"/>
    <x v="1"/>
    <x v="0"/>
    <x v="12"/>
    <n v="-29.720000000000002"/>
  </r>
  <r>
    <s v="Item evento 119"/>
    <n v="31.17"/>
    <x v="87"/>
    <x v="0"/>
    <x v="0"/>
    <x v="2"/>
    <n v="-31.17"/>
  </r>
  <r>
    <s v="Item evento 120"/>
    <n v="84.440000000000012"/>
    <x v="88"/>
    <x v="4"/>
    <x v="0"/>
    <x v="3"/>
    <n v="-84.440000000000012"/>
  </r>
  <r>
    <s v="Item evento 121"/>
    <n v="64.010000000000005"/>
    <x v="9"/>
    <x v="4"/>
    <x v="0"/>
    <x v="3"/>
    <n v="-64.010000000000005"/>
  </r>
  <r>
    <s v="Item evento 122"/>
    <n v="53.559999999999995"/>
    <x v="89"/>
    <x v="3"/>
    <x v="0"/>
    <x v="0"/>
    <n v="-53.559999999999995"/>
  </r>
  <r>
    <s v="Item evento 123"/>
    <n v="54.35"/>
    <x v="71"/>
    <x v="3"/>
    <x v="0"/>
    <x v="11"/>
    <n v="-54.35"/>
  </r>
  <r>
    <s v="Item evento 124"/>
    <n v="99.550000000000011"/>
    <x v="90"/>
    <x v="1"/>
    <x v="0"/>
    <x v="0"/>
    <n v="-99.550000000000011"/>
  </r>
  <r>
    <s v="Item evento 125"/>
    <n v="83.410000000000011"/>
    <x v="91"/>
    <x v="3"/>
    <x v="0"/>
    <x v="11"/>
    <n v="-83.410000000000011"/>
  </r>
  <r>
    <s v="Item evento 126"/>
    <n v="26.8"/>
    <x v="3"/>
    <x v="1"/>
    <x v="0"/>
    <x v="7"/>
    <n v="-26.8"/>
  </r>
  <r>
    <s v="Item evento 127"/>
    <n v="79.88000000000001"/>
    <x v="29"/>
    <x v="4"/>
    <x v="0"/>
    <x v="8"/>
    <n v="-79.88000000000001"/>
  </r>
  <r>
    <s v="Item evento 128"/>
    <n v="10.119999999999999"/>
    <x v="92"/>
    <x v="4"/>
    <x v="0"/>
    <x v="1"/>
    <n v="-10.119999999999999"/>
  </r>
  <r>
    <s v="Item evento 129"/>
    <n v="98.29"/>
    <x v="13"/>
    <x v="2"/>
    <x v="0"/>
    <x v="7"/>
    <n v="-98.29"/>
  </r>
  <r>
    <s v="Item evento 130"/>
    <n v="65.38000000000001"/>
    <x v="19"/>
    <x v="3"/>
    <x v="1"/>
    <x v="5"/>
    <n v="65.38000000000001"/>
  </r>
  <r>
    <s v="Item evento 131"/>
    <n v="25.17"/>
    <x v="93"/>
    <x v="4"/>
    <x v="1"/>
    <x v="5"/>
    <n v="25.17"/>
  </r>
  <r>
    <s v="Item evento 132"/>
    <n v="96.52000000000001"/>
    <x v="43"/>
    <x v="0"/>
    <x v="0"/>
    <x v="6"/>
    <n v="-96.52000000000001"/>
  </r>
  <r>
    <s v="Item evento 133"/>
    <n v="90.39"/>
    <x v="48"/>
    <x v="3"/>
    <x v="0"/>
    <x v="4"/>
    <n v="-90.39"/>
  </r>
  <r>
    <s v="Item evento 134"/>
    <n v="29.5"/>
    <x v="21"/>
    <x v="3"/>
    <x v="0"/>
    <x v="7"/>
    <n v="-29.5"/>
  </r>
  <r>
    <s v="Item evento 135"/>
    <n v="16.310000000000002"/>
    <x v="13"/>
    <x v="5"/>
    <x v="0"/>
    <x v="11"/>
    <n v="-16.310000000000002"/>
  </r>
  <r>
    <s v="Item evento 136"/>
    <n v="41.4"/>
    <x v="84"/>
    <x v="4"/>
    <x v="0"/>
    <x v="8"/>
    <n v="-41.4"/>
  </r>
  <r>
    <s v="Item evento 137"/>
    <n v="74.37"/>
    <x v="68"/>
    <x v="3"/>
    <x v="0"/>
    <x v="11"/>
    <n v="-74.37"/>
  </r>
  <r>
    <s v="Item evento 138"/>
    <n v="99.37"/>
    <x v="10"/>
    <x v="0"/>
    <x v="0"/>
    <x v="1"/>
    <n v="-99.37"/>
  </r>
  <r>
    <s v="Item evento 139"/>
    <n v="40.269999999999996"/>
    <x v="59"/>
    <x v="1"/>
    <x v="0"/>
    <x v="11"/>
    <n v="-40.269999999999996"/>
  </r>
  <r>
    <s v="Item evento 140"/>
    <n v="70.940000000000012"/>
    <x v="94"/>
    <x v="3"/>
    <x v="0"/>
    <x v="7"/>
    <n v="-70.940000000000012"/>
  </r>
  <r>
    <s v="Item evento 141"/>
    <n v="13.53"/>
    <x v="35"/>
    <x v="0"/>
    <x v="0"/>
    <x v="12"/>
    <n v="-13.53"/>
  </r>
  <r>
    <s v="Item evento 142"/>
    <n v="60.07"/>
    <x v="91"/>
    <x v="5"/>
    <x v="0"/>
    <x v="1"/>
    <n v="-60.07"/>
  </r>
  <r>
    <s v="Item evento 143"/>
    <n v="62.169999999999995"/>
    <x v="82"/>
    <x v="4"/>
    <x v="1"/>
    <x v="9"/>
    <n v="62.169999999999995"/>
  </r>
  <r>
    <s v="Item evento 144"/>
    <n v="93.710000000000008"/>
    <x v="81"/>
    <x v="5"/>
    <x v="0"/>
    <x v="13"/>
    <n v="-93.710000000000008"/>
  </r>
  <r>
    <s v="Item evento 145"/>
    <n v="43.32"/>
    <x v="95"/>
    <x v="5"/>
    <x v="0"/>
    <x v="12"/>
    <n v="-43.32"/>
  </r>
  <r>
    <s v="Item evento 146"/>
    <n v="74.930000000000007"/>
    <x v="96"/>
    <x v="1"/>
    <x v="0"/>
    <x v="10"/>
    <n v="-74.930000000000007"/>
  </r>
  <r>
    <s v="Item evento 147"/>
    <n v="52.55"/>
    <x v="97"/>
    <x v="3"/>
    <x v="0"/>
    <x v="13"/>
    <n v="-52.55"/>
  </r>
  <r>
    <s v="Item evento 148"/>
    <n v="45.559999999999995"/>
    <x v="60"/>
    <x v="3"/>
    <x v="0"/>
    <x v="12"/>
    <n v="-45.559999999999995"/>
  </r>
  <r>
    <s v="Item evento 149"/>
    <n v="46.739999999999995"/>
    <x v="98"/>
    <x v="2"/>
    <x v="0"/>
    <x v="10"/>
    <n v="-46.739999999999995"/>
  </r>
  <r>
    <s v="Item evento 150"/>
    <n v="36.64"/>
    <x v="24"/>
    <x v="3"/>
    <x v="0"/>
    <x v="2"/>
    <n v="-36.64"/>
  </r>
  <r>
    <s v="Item evento 151"/>
    <n v="7.02"/>
    <x v="99"/>
    <x v="2"/>
    <x v="1"/>
    <x v="9"/>
    <n v="7.02"/>
  </r>
  <r>
    <s v="Item evento 152"/>
    <n v="82.06"/>
    <x v="7"/>
    <x v="0"/>
    <x v="0"/>
    <x v="8"/>
    <n v="-82.06"/>
  </r>
  <r>
    <s v="Item evento 153"/>
    <n v="81.97"/>
    <x v="100"/>
    <x v="4"/>
    <x v="0"/>
    <x v="1"/>
    <n v="-81.97"/>
  </r>
  <r>
    <s v="Item evento 154"/>
    <n v="47.69"/>
    <x v="101"/>
    <x v="4"/>
    <x v="1"/>
    <x v="5"/>
    <n v="47.69"/>
  </r>
  <r>
    <s v="Item evento 155"/>
    <n v="24.75"/>
    <x v="102"/>
    <x v="4"/>
    <x v="0"/>
    <x v="1"/>
    <n v="-24.75"/>
  </r>
  <r>
    <s v="Item evento 156"/>
    <n v="11.79"/>
    <x v="103"/>
    <x v="1"/>
    <x v="0"/>
    <x v="6"/>
    <n v="-11.79"/>
  </r>
  <r>
    <s v="Item evento 157"/>
    <n v="33.53"/>
    <x v="101"/>
    <x v="0"/>
    <x v="0"/>
    <x v="6"/>
    <n v="-33.53"/>
  </r>
  <r>
    <s v="Item evento 158"/>
    <n v="76.45"/>
    <x v="64"/>
    <x v="2"/>
    <x v="1"/>
    <x v="5"/>
    <n v="76.45"/>
  </r>
  <r>
    <s v="Item evento 159"/>
    <n v="52.69"/>
    <x v="49"/>
    <x v="4"/>
    <x v="0"/>
    <x v="1"/>
    <n v="-52.69"/>
  </r>
  <r>
    <s v="Item evento 160"/>
    <n v="90.710000000000008"/>
    <x v="104"/>
    <x v="1"/>
    <x v="0"/>
    <x v="4"/>
    <n v="-90.710000000000008"/>
  </r>
  <r>
    <s v="Item evento 161"/>
    <n v="60.489999999999995"/>
    <x v="105"/>
    <x v="1"/>
    <x v="0"/>
    <x v="13"/>
    <n v="-60.489999999999995"/>
  </r>
  <r>
    <s v="Item evento 162"/>
    <n v="44.03"/>
    <x v="50"/>
    <x v="3"/>
    <x v="0"/>
    <x v="12"/>
    <n v="-44.03"/>
  </r>
  <r>
    <s v="Item evento 163"/>
    <n v="12.47"/>
    <x v="45"/>
    <x v="0"/>
    <x v="0"/>
    <x v="3"/>
    <n v="-12.47"/>
  </r>
  <r>
    <s v="Item evento 164"/>
    <n v="87.48"/>
    <x v="106"/>
    <x v="3"/>
    <x v="0"/>
    <x v="0"/>
    <n v="-87.48"/>
  </r>
  <r>
    <s v="Item evento 165"/>
    <n v="21.39"/>
    <x v="81"/>
    <x v="2"/>
    <x v="0"/>
    <x v="12"/>
    <n v="-21.39"/>
  </r>
  <r>
    <s v="Item evento 166"/>
    <n v="60.29"/>
    <x v="3"/>
    <x v="4"/>
    <x v="0"/>
    <x v="3"/>
    <n v="-60.29"/>
  </r>
  <r>
    <s v="Item evento 167"/>
    <n v="9.5499999999999989"/>
    <x v="15"/>
    <x v="5"/>
    <x v="1"/>
    <x v="5"/>
    <n v="9.5499999999999989"/>
  </r>
  <r>
    <s v="Item evento 168"/>
    <n v="37.519999999999996"/>
    <x v="83"/>
    <x v="3"/>
    <x v="1"/>
    <x v="5"/>
    <n v="37.519999999999996"/>
  </r>
  <r>
    <s v="Item evento 169"/>
    <n v="43.37"/>
    <x v="102"/>
    <x v="3"/>
    <x v="0"/>
    <x v="11"/>
    <n v="-43.37"/>
  </r>
  <r>
    <s v="Item evento 170"/>
    <n v="84.06"/>
    <x v="107"/>
    <x v="5"/>
    <x v="0"/>
    <x v="8"/>
    <n v="-84.06"/>
  </r>
  <r>
    <s v="Item evento 171"/>
    <n v="82.58"/>
    <x v="108"/>
    <x v="3"/>
    <x v="0"/>
    <x v="12"/>
    <n v="-82.58"/>
  </r>
  <r>
    <s v="Item evento 172"/>
    <n v="45.62"/>
    <x v="104"/>
    <x v="2"/>
    <x v="0"/>
    <x v="4"/>
    <n v="-45.62"/>
  </r>
  <r>
    <s v="Item evento 173"/>
    <n v="26.700000000000003"/>
    <x v="109"/>
    <x v="0"/>
    <x v="0"/>
    <x v="6"/>
    <n v="-26.700000000000003"/>
  </r>
  <r>
    <s v="Item evento 174"/>
    <n v="45.739999999999995"/>
    <x v="110"/>
    <x v="3"/>
    <x v="0"/>
    <x v="8"/>
    <n v="-45.739999999999995"/>
  </r>
  <r>
    <s v="Item evento 175"/>
    <n v="59.66"/>
    <x v="58"/>
    <x v="3"/>
    <x v="1"/>
    <x v="9"/>
    <n v="59.66"/>
  </r>
  <r>
    <s v="Item evento 176"/>
    <n v="81.42"/>
    <x v="111"/>
    <x v="2"/>
    <x v="0"/>
    <x v="10"/>
    <n v="-81.42"/>
  </r>
  <r>
    <s v="Item evento 177"/>
    <n v="74.13000000000001"/>
    <x v="23"/>
    <x v="5"/>
    <x v="0"/>
    <x v="2"/>
    <n v="-74.13000000000001"/>
  </r>
  <r>
    <s v="Item evento 178"/>
    <n v="14.25"/>
    <x v="97"/>
    <x v="1"/>
    <x v="0"/>
    <x v="13"/>
    <n v="-14.25"/>
  </r>
  <r>
    <s v="Item evento 179"/>
    <n v="11.16"/>
    <x v="22"/>
    <x v="1"/>
    <x v="0"/>
    <x v="2"/>
    <n v="-11.16"/>
  </r>
  <r>
    <s v="Item evento 180"/>
    <n v="48.44"/>
    <x v="112"/>
    <x v="2"/>
    <x v="0"/>
    <x v="4"/>
    <n v="-48.44"/>
  </r>
  <r>
    <s v="Item evento 181"/>
    <n v="96.86"/>
    <x v="39"/>
    <x v="0"/>
    <x v="0"/>
    <x v="12"/>
    <n v="-96.86"/>
  </r>
  <r>
    <s v="Item evento 182"/>
    <n v="79.06"/>
    <x v="88"/>
    <x v="2"/>
    <x v="0"/>
    <x v="6"/>
    <n v="-79.06"/>
  </r>
  <r>
    <s v="Item evento 183"/>
    <n v="41.51"/>
    <x v="84"/>
    <x v="4"/>
    <x v="0"/>
    <x v="13"/>
    <n v="-41.51"/>
  </r>
  <r>
    <s v="Item evento 184"/>
    <n v="49.91"/>
    <x v="76"/>
    <x v="4"/>
    <x v="0"/>
    <x v="7"/>
    <n v="-49.91"/>
  </r>
  <r>
    <s v="Item evento 185"/>
    <n v="77.17"/>
    <x v="76"/>
    <x v="2"/>
    <x v="0"/>
    <x v="0"/>
    <n v="-77.17"/>
  </r>
  <r>
    <s v="Item evento 186"/>
    <n v="63.51"/>
    <x v="62"/>
    <x v="1"/>
    <x v="0"/>
    <x v="0"/>
    <n v="-63.51"/>
  </r>
  <r>
    <s v="Item evento 187"/>
    <n v="58.919999999999995"/>
    <x v="51"/>
    <x v="1"/>
    <x v="0"/>
    <x v="1"/>
    <n v="-58.919999999999995"/>
  </r>
  <r>
    <s v="Item evento 188"/>
    <n v="52.73"/>
    <x v="113"/>
    <x v="1"/>
    <x v="1"/>
    <x v="5"/>
    <n v="52.73"/>
  </r>
  <r>
    <s v="Item evento 189"/>
    <n v="72.790000000000006"/>
    <x v="45"/>
    <x v="4"/>
    <x v="0"/>
    <x v="13"/>
    <n v="-72.790000000000006"/>
  </r>
  <r>
    <s v="Item evento 190"/>
    <n v="38.559999999999995"/>
    <x v="114"/>
    <x v="0"/>
    <x v="0"/>
    <x v="2"/>
    <n v="-38.559999999999995"/>
  </r>
  <r>
    <s v="Item evento 191"/>
    <n v="35.809999999999995"/>
    <x v="115"/>
    <x v="2"/>
    <x v="0"/>
    <x v="10"/>
    <n v="-35.809999999999995"/>
  </r>
  <r>
    <s v="Item evento 192"/>
    <n v="44.879999999999995"/>
    <x v="29"/>
    <x v="4"/>
    <x v="0"/>
    <x v="1"/>
    <n v="-44.879999999999995"/>
  </r>
  <r>
    <s v="Item evento 193"/>
    <n v="40.44"/>
    <x v="116"/>
    <x v="3"/>
    <x v="0"/>
    <x v="0"/>
    <n v="-40.44"/>
  </r>
  <r>
    <s v="Item evento 194"/>
    <n v="72.190000000000012"/>
    <x v="117"/>
    <x v="0"/>
    <x v="0"/>
    <x v="12"/>
    <n v="-72.190000000000012"/>
  </r>
  <r>
    <s v="Item evento 195"/>
    <n v="19.84"/>
    <x v="91"/>
    <x v="5"/>
    <x v="0"/>
    <x v="0"/>
    <n v="-19.84"/>
  </r>
  <r>
    <s v="Item evento 196"/>
    <n v="8.2099999999999991"/>
    <x v="114"/>
    <x v="5"/>
    <x v="1"/>
    <x v="9"/>
    <n v="8.2099999999999991"/>
  </r>
  <r>
    <s v="Item evento 197"/>
    <n v="5.38"/>
    <x v="118"/>
    <x v="0"/>
    <x v="0"/>
    <x v="3"/>
    <n v="-5.38"/>
  </r>
  <r>
    <s v="Item evento 198"/>
    <n v="20.100000000000001"/>
    <x v="119"/>
    <x v="3"/>
    <x v="1"/>
    <x v="9"/>
    <n v="20.100000000000001"/>
  </r>
  <r>
    <s v="Item evento 199"/>
    <n v="57.53"/>
    <x v="13"/>
    <x v="2"/>
    <x v="0"/>
    <x v="11"/>
    <n v="-57.53"/>
  </r>
  <r>
    <s v="Item evento 200"/>
    <n v="29.96"/>
    <x v="39"/>
    <x v="5"/>
    <x v="0"/>
    <x v="4"/>
    <n v="-29.96"/>
  </r>
  <r>
    <s v="Item evento 201"/>
    <n v="99.18"/>
    <x v="87"/>
    <x v="3"/>
    <x v="0"/>
    <x v="2"/>
    <n v="-99.18"/>
  </r>
  <r>
    <s v="Item evento 202"/>
    <n v="55.68"/>
    <x v="14"/>
    <x v="0"/>
    <x v="0"/>
    <x v="13"/>
    <n v="-55.68"/>
  </r>
  <r>
    <s v="Item evento 203"/>
    <n v="7.8599999999999994"/>
    <x v="120"/>
    <x v="3"/>
    <x v="0"/>
    <x v="2"/>
    <n v="-7.8599999999999994"/>
  </r>
  <r>
    <s v="Item evento 204"/>
    <n v="64.02000000000001"/>
    <x v="14"/>
    <x v="1"/>
    <x v="0"/>
    <x v="1"/>
    <n v="-64.02000000000001"/>
  </r>
  <r>
    <s v="Item evento 205"/>
    <n v="56.29"/>
    <x v="0"/>
    <x v="1"/>
    <x v="0"/>
    <x v="1"/>
    <n v="-56.29"/>
  </r>
  <r>
    <s v="Item evento 206"/>
    <n v="1.86"/>
    <x v="93"/>
    <x v="0"/>
    <x v="0"/>
    <x v="12"/>
    <n v="-1.86"/>
  </r>
  <r>
    <s v="Item evento 207"/>
    <n v="43.58"/>
    <x v="5"/>
    <x v="0"/>
    <x v="1"/>
    <x v="9"/>
    <n v="43.58"/>
  </r>
  <r>
    <s v="Item evento 208"/>
    <n v="51.58"/>
    <x v="16"/>
    <x v="0"/>
    <x v="1"/>
    <x v="9"/>
    <n v="51.58"/>
  </r>
  <r>
    <s v="Item evento 209"/>
    <n v="56.169999999999995"/>
    <x v="75"/>
    <x v="0"/>
    <x v="0"/>
    <x v="3"/>
    <n v="-56.169999999999995"/>
  </r>
  <r>
    <s v="Item evento 210"/>
    <n v="99.13000000000001"/>
    <x v="121"/>
    <x v="3"/>
    <x v="0"/>
    <x v="1"/>
    <n v="-99.13000000000001"/>
  </r>
  <r>
    <s v="Item evento 211"/>
    <n v="37.059999999999995"/>
    <x v="100"/>
    <x v="1"/>
    <x v="0"/>
    <x v="0"/>
    <n v="-37.059999999999995"/>
  </r>
  <r>
    <s v="Item evento 212"/>
    <n v="81.48"/>
    <x v="54"/>
    <x v="2"/>
    <x v="0"/>
    <x v="6"/>
    <n v="-81.48"/>
  </r>
  <r>
    <s v="Item evento 213"/>
    <n v="18.57"/>
    <x v="79"/>
    <x v="5"/>
    <x v="0"/>
    <x v="4"/>
    <n v="-18.57"/>
  </r>
  <r>
    <s v="Item evento 214"/>
    <n v="9.49"/>
    <x v="56"/>
    <x v="2"/>
    <x v="0"/>
    <x v="13"/>
    <n v="-9.49"/>
  </r>
  <r>
    <s v="Item evento 215"/>
    <n v="10.35"/>
    <x v="122"/>
    <x v="0"/>
    <x v="0"/>
    <x v="13"/>
    <n v="-10.35"/>
  </r>
  <r>
    <s v="Item evento 216"/>
    <n v="44.449999999999996"/>
    <x v="45"/>
    <x v="4"/>
    <x v="0"/>
    <x v="7"/>
    <n v="-44.449999999999996"/>
  </r>
  <r>
    <s v="Item evento 217"/>
    <n v="6.47"/>
    <x v="16"/>
    <x v="1"/>
    <x v="0"/>
    <x v="13"/>
    <n v="-6.47"/>
  </r>
  <r>
    <s v="Item evento 218"/>
    <n v="46.93"/>
    <x v="21"/>
    <x v="3"/>
    <x v="0"/>
    <x v="10"/>
    <n v="-46.93"/>
  </r>
  <r>
    <s v="Item evento 219"/>
    <n v="63.199999999999996"/>
    <x v="101"/>
    <x v="4"/>
    <x v="0"/>
    <x v="0"/>
    <n v="-63.199999999999996"/>
  </r>
  <r>
    <s v="Item evento 220"/>
    <n v="84.2"/>
    <x v="123"/>
    <x v="5"/>
    <x v="0"/>
    <x v="6"/>
    <n v="-84.2"/>
  </r>
  <r>
    <s v="Item evento 221"/>
    <n v="59.519999999999996"/>
    <x v="33"/>
    <x v="5"/>
    <x v="0"/>
    <x v="8"/>
    <n v="-59.519999999999996"/>
  </r>
  <r>
    <s v="Item evento 222"/>
    <n v="60.37"/>
    <x v="124"/>
    <x v="3"/>
    <x v="0"/>
    <x v="3"/>
    <n v="-60.37"/>
  </r>
  <r>
    <s v="Item evento 223"/>
    <n v="71.47"/>
    <x v="54"/>
    <x v="0"/>
    <x v="0"/>
    <x v="6"/>
    <n v="-71.47"/>
  </r>
  <r>
    <s v="Item evento 224"/>
    <n v="15.98"/>
    <x v="125"/>
    <x v="5"/>
    <x v="0"/>
    <x v="2"/>
    <n v="-15.98"/>
  </r>
  <r>
    <s v="Item evento 225"/>
    <n v="90.89"/>
    <x v="97"/>
    <x v="3"/>
    <x v="1"/>
    <x v="9"/>
    <n v="90.89"/>
  </r>
  <r>
    <s v="Item evento 226"/>
    <n v="14.11"/>
    <x v="78"/>
    <x v="3"/>
    <x v="0"/>
    <x v="13"/>
    <n v="-14.11"/>
  </r>
  <r>
    <s v="Item evento 227"/>
    <n v="15.879999999999999"/>
    <x v="126"/>
    <x v="5"/>
    <x v="0"/>
    <x v="10"/>
    <n v="-15.879999999999999"/>
  </r>
  <r>
    <s v="Item evento 228"/>
    <n v="76.550000000000011"/>
    <x v="127"/>
    <x v="4"/>
    <x v="0"/>
    <x v="10"/>
    <n v="-76.550000000000011"/>
  </r>
  <r>
    <s v="Item evento 229"/>
    <n v="8.379999999999999"/>
    <x v="26"/>
    <x v="0"/>
    <x v="0"/>
    <x v="12"/>
    <n v="-8.379999999999999"/>
  </r>
  <r>
    <s v="Item evento 230"/>
    <n v="63"/>
    <x v="128"/>
    <x v="2"/>
    <x v="0"/>
    <x v="3"/>
    <n v="-63"/>
  </r>
  <r>
    <s v="Item evento 231"/>
    <n v="90.84"/>
    <x v="58"/>
    <x v="3"/>
    <x v="0"/>
    <x v="12"/>
    <n v="-90.84"/>
  </r>
  <r>
    <s v="Item evento 232"/>
    <n v="59.64"/>
    <x v="57"/>
    <x v="3"/>
    <x v="0"/>
    <x v="12"/>
    <n v="-59.64"/>
  </r>
  <r>
    <s v="Item evento 233"/>
    <n v="3.09"/>
    <x v="129"/>
    <x v="4"/>
    <x v="0"/>
    <x v="1"/>
    <n v="-3.09"/>
  </r>
  <r>
    <s v="Item evento 234"/>
    <n v="60.97"/>
    <x v="118"/>
    <x v="5"/>
    <x v="0"/>
    <x v="12"/>
    <n v="-60.97"/>
  </r>
  <r>
    <s v="Item evento 235"/>
    <n v="65.410000000000011"/>
    <x v="130"/>
    <x v="4"/>
    <x v="0"/>
    <x v="1"/>
    <n v="-65.410000000000011"/>
  </r>
  <r>
    <s v="Item evento 236"/>
    <n v="28.62"/>
    <x v="107"/>
    <x v="4"/>
    <x v="1"/>
    <x v="9"/>
    <n v="28.62"/>
  </r>
  <r>
    <s v="Item evento 237"/>
    <n v="79.7"/>
    <x v="26"/>
    <x v="1"/>
    <x v="1"/>
    <x v="5"/>
    <n v="79.7"/>
  </r>
  <r>
    <s v="Item evento 238"/>
    <n v="65.78"/>
    <x v="131"/>
    <x v="5"/>
    <x v="0"/>
    <x v="8"/>
    <n v="-65.78"/>
  </r>
  <r>
    <s v="Item evento 239"/>
    <n v="17.900000000000002"/>
    <x v="125"/>
    <x v="0"/>
    <x v="0"/>
    <x v="8"/>
    <n v="-17.900000000000002"/>
  </r>
  <r>
    <s v="Item evento 240"/>
    <n v="14.7"/>
    <x v="89"/>
    <x v="0"/>
    <x v="0"/>
    <x v="12"/>
    <n v="-14.7"/>
  </r>
  <r>
    <s v="Item evento 241"/>
    <n v="74.210000000000008"/>
    <x v="73"/>
    <x v="3"/>
    <x v="0"/>
    <x v="6"/>
    <n v="-74.210000000000008"/>
  </r>
  <r>
    <s v="Item evento 242"/>
    <n v="76.84"/>
    <x v="132"/>
    <x v="2"/>
    <x v="0"/>
    <x v="6"/>
    <n v="-76.84"/>
  </r>
  <r>
    <s v="Item evento 243"/>
    <n v="8.75"/>
    <x v="118"/>
    <x v="2"/>
    <x v="0"/>
    <x v="2"/>
    <n v="-8.75"/>
  </r>
  <r>
    <s v="Item evento 244"/>
    <n v="55.76"/>
    <x v="133"/>
    <x v="4"/>
    <x v="0"/>
    <x v="1"/>
    <n v="-55.76"/>
  </r>
  <r>
    <s v="Item evento 245"/>
    <n v="64.33"/>
    <x v="40"/>
    <x v="1"/>
    <x v="0"/>
    <x v="3"/>
    <n v="-64.33"/>
  </r>
  <r>
    <s v="Item evento 246"/>
    <n v="54.879999999999995"/>
    <x v="74"/>
    <x v="3"/>
    <x v="0"/>
    <x v="1"/>
    <n v="-54.879999999999995"/>
  </r>
  <r>
    <s v="Item evento 247"/>
    <n v="5.13"/>
    <x v="134"/>
    <x v="0"/>
    <x v="0"/>
    <x v="2"/>
    <n v="-5.13"/>
  </r>
  <r>
    <s v="Item evento 248"/>
    <n v="49.68"/>
    <x v="135"/>
    <x v="5"/>
    <x v="0"/>
    <x v="0"/>
    <n v="-49.68"/>
  </r>
  <r>
    <s v="Item evento 249"/>
    <n v="48.46"/>
    <x v="28"/>
    <x v="0"/>
    <x v="0"/>
    <x v="2"/>
    <n v="-48.46"/>
  </r>
  <r>
    <s v="Item evento 250"/>
    <n v="4.97"/>
    <x v="136"/>
    <x v="1"/>
    <x v="0"/>
    <x v="1"/>
    <n v="-4.97"/>
  </r>
  <r>
    <s v="Item evento 251"/>
    <n v="85.78"/>
    <x v="82"/>
    <x v="3"/>
    <x v="0"/>
    <x v="13"/>
    <n v="-85.78"/>
  </r>
  <r>
    <s v="Item evento 252"/>
    <n v="19.23"/>
    <x v="134"/>
    <x v="2"/>
    <x v="0"/>
    <x v="3"/>
    <n v="-19.23"/>
  </r>
  <r>
    <s v="Item evento 253"/>
    <n v="36.419999999999995"/>
    <x v="13"/>
    <x v="0"/>
    <x v="0"/>
    <x v="4"/>
    <n v="-36.419999999999995"/>
  </r>
  <r>
    <s v="Item evento 254"/>
    <n v="84.77000000000001"/>
    <x v="137"/>
    <x v="4"/>
    <x v="0"/>
    <x v="3"/>
    <n v="-84.77000000000001"/>
  </r>
  <r>
    <s v="Item evento 255"/>
    <n v="18.48"/>
    <x v="120"/>
    <x v="1"/>
    <x v="0"/>
    <x v="1"/>
    <n v="-18.48"/>
  </r>
  <r>
    <s v="Item evento 256"/>
    <n v="68.850000000000009"/>
    <x v="120"/>
    <x v="0"/>
    <x v="1"/>
    <x v="5"/>
    <n v="68.850000000000009"/>
  </r>
  <r>
    <s v="Item evento 257"/>
    <n v="5.01"/>
    <x v="138"/>
    <x v="3"/>
    <x v="1"/>
    <x v="9"/>
    <n v="5.01"/>
  </r>
  <r>
    <s v="Item evento 258"/>
    <n v="64.86"/>
    <x v="139"/>
    <x v="3"/>
    <x v="1"/>
    <x v="9"/>
    <n v="64.86"/>
  </r>
  <r>
    <s v="Item evento 259"/>
    <n v="58.12"/>
    <x v="140"/>
    <x v="5"/>
    <x v="0"/>
    <x v="0"/>
    <n v="-58.12"/>
  </r>
  <r>
    <s v="Item evento 260"/>
    <n v="21.85"/>
    <x v="141"/>
    <x v="5"/>
    <x v="0"/>
    <x v="3"/>
    <n v="-21.85"/>
  </r>
  <r>
    <s v="Item evento 261"/>
    <n v="98.76"/>
    <x v="54"/>
    <x v="4"/>
    <x v="0"/>
    <x v="11"/>
    <n v="-98.76"/>
  </r>
  <r>
    <s v="Item evento 262"/>
    <n v="82.910000000000011"/>
    <x v="43"/>
    <x v="5"/>
    <x v="0"/>
    <x v="4"/>
    <n v="-82.910000000000011"/>
  </r>
  <r>
    <s v="Item evento 263"/>
    <n v="68.48"/>
    <x v="72"/>
    <x v="4"/>
    <x v="0"/>
    <x v="7"/>
    <n v="-68.48"/>
  </r>
  <r>
    <s v="Item evento 264"/>
    <n v="59.72"/>
    <x v="12"/>
    <x v="0"/>
    <x v="0"/>
    <x v="12"/>
    <n v="-59.72"/>
  </r>
  <r>
    <s v="Item evento 265"/>
    <n v="58.97"/>
    <x v="133"/>
    <x v="5"/>
    <x v="0"/>
    <x v="7"/>
    <n v="-58.97"/>
  </r>
  <r>
    <s v="Item evento 266"/>
    <n v="14.34"/>
    <x v="7"/>
    <x v="4"/>
    <x v="0"/>
    <x v="12"/>
    <n v="-14.34"/>
  </r>
  <r>
    <s v="Item evento 267"/>
    <n v="94.690000000000012"/>
    <x v="142"/>
    <x v="0"/>
    <x v="0"/>
    <x v="6"/>
    <n v="-94.690000000000012"/>
  </r>
  <r>
    <s v="Item evento 268"/>
    <n v="37.64"/>
    <x v="103"/>
    <x v="1"/>
    <x v="0"/>
    <x v="13"/>
    <n v="-37.64"/>
  </r>
  <r>
    <s v="Item evento 269"/>
    <n v="48.1"/>
    <x v="143"/>
    <x v="4"/>
    <x v="1"/>
    <x v="5"/>
    <n v="48.1"/>
  </r>
  <r>
    <s v="Item evento 270"/>
    <n v="53.79"/>
    <x v="22"/>
    <x v="4"/>
    <x v="0"/>
    <x v="6"/>
    <n v="-53.79"/>
  </r>
  <r>
    <s v="Item evento 271"/>
    <n v="78.08"/>
    <x v="144"/>
    <x v="5"/>
    <x v="0"/>
    <x v="13"/>
    <n v="-78.08"/>
  </r>
  <r>
    <s v="Item evento 272"/>
    <n v="36.51"/>
    <x v="17"/>
    <x v="2"/>
    <x v="0"/>
    <x v="7"/>
    <n v="-36.51"/>
  </r>
  <r>
    <s v="Item evento 273"/>
    <n v="50.41"/>
    <x v="32"/>
    <x v="2"/>
    <x v="0"/>
    <x v="3"/>
    <n v="-50.41"/>
  </r>
  <r>
    <s v="Item evento 274"/>
    <n v="86.410000000000011"/>
    <x v="88"/>
    <x v="4"/>
    <x v="0"/>
    <x v="1"/>
    <n v="-86.410000000000011"/>
  </r>
  <r>
    <s v="Item evento 275"/>
    <n v="5.77"/>
    <x v="57"/>
    <x v="4"/>
    <x v="0"/>
    <x v="0"/>
    <n v="-5.77"/>
  </r>
  <r>
    <s v="Item evento 276"/>
    <n v="67.62"/>
    <x v="88"/>
    <x v="0"/>
    <x v="1"/>
    <x v="5"/>
    <n v="67.62"/>
  </r>
  <r>
    <s v="Item evento 277"/>
    <n v="30.430000000000003"/>
    <x v="82"/>
    <x v="3"/>
    <x v="0"/>
    <x v="10"/>
    <n v="-30.430000000000003"/>
  </r>
  <r>
    <s v="Item evento 278"/>
    <n v="55.62"/>
    <x v="145"/>
    <x v="0"/>
    <x v="0"/>
    <x v="11"/>
    <n v="-55.62"/>
  </r>
  <r>
    <s v="Item evento 279"/>
    <n v="53.54"/>
    <x v="87"/>
    <x v="0"/>
    <x v="0"/>
    <x v="8"/>
    <n v="-53.54"/>
  </r>
  <r>
    <s v="Item evento 280"/>
    <n v="42.629999999999995"/>
    <x v="19"/>
    <x v="3"/>
    <x v="0"/>
    <x v="3"/>
    <n v="-42.629999999999995"/>
  </r>
  <r>
    <s v="Item evento 281"/>
    <n v="8.2200000000000006"/>
    <x v="146"/>
    <x v="0"/>
    <x v="0"/>
    <x v="10"/>
    <n v="-8.2200000000000006"/>
  </r>
  <r>
    <s v="Item evento 282"/>
    <n v="57.93"/>
    <x v="36"/>
    <x v="0"/>
    <x v="0"/>
    <x v="0"/>
    <n v="-57.93"/>
  </r>
  <r>
    <s v="Item evento 283"/>
    <n v="67.17"/>
    <x v="128"/>
    <x v="4"/>
    <x v="0"/>
    <x v="12"/>
    <n v="-67.17"/>
  </r>
  <r>
    <s v="Item evento 284"/>
    <n v="45.78"/>
    <x v="94"/>
    <x v="2"/>
    <x v="0"/>
    <x v="10"/>
    <n v="-45.78"/>
  </r>
  <r>
    <s v="Item evento 285"/>
    <n v="2.9"/>
    <x v="36"/>
    <x v="5"/>
    <x v="0"/>
    <x v="11"/>
    <n v="-2.9"/>
  </r>
  <r>
    <s v="Item evento 286"/>
    <n v="51.26"/>
    <x v="48"/>
    <x v="0"/>
    <x v="0"/>
    <x v="8"/>
    <n v="-51.26"/>
  </r>
  <r>
    <s v="Item evento 287"/>
    <n v="72.240000000000009"/>
    <x v="147"/>
    <x v="5"/>
    <x v="0"/>
    <x v="10"/>
    <n v="-72.240000000000009"/>
  </r>
  <r>
    <s v="Item evento 288"/>
    <n v="93.100000000000009"/>
    <x v="86"/>
    <x v="3"/>
    <x v="0"/>
    <x v="4"/>
    <n v="-93.100000000000009"/>
  </r>
  <r>
    <s v="Item evento 289"/>
    <n v="84.800000000000011"/>
    <x v="110"/>
    <x v="2"/>
    <x v="0"/>
    <x v="3"/>
    <n v="-84.800000000000011"/>
  </r>
  <r>
    <s v="Item evento 290"/>
    <n v="70.190000000000012"/>
    <x v="121"/>
    <x v="5"/>
    <x v="0"/>
    <x v="12"/>
    <n v="-70.190000000000012"/>
  </r>
  <r>
    <s v="Item evento 291"/>
    <n v="97.7"/>
    <x v="120"/>
    <x v="5"/>
    <x v="0"/>
    <x v="7"/>
    <n v="-97.7"/>
  </r>
  <r>
    <s v="Item evento 292"/>
    <n v="98.81"/>
    <x v="105"/>
    <x v="1"/>
    <x v="0"/>
    <x v="6"/>
    <n v="-98.81"/>
  </r>
  <r>
    <s v="Item evento 293"/>
    <n v="76.38000000000001"/>
    <x v="21"/>
    <x v="5"/>
    <x v="1"/>
    <x v="5"/>
    <n v="76.38000000000001"/>
  </r>
  <r>
    <s v="Item evento 294"/>
    <n v="88.17"/>
    <x v="98"/>
    <x v="1"/>
    <x v="1"/>
    <x v="5"/>
    <n v="88.17"/>
  </r>
  <r>
    <s v="Item evento 295"/>
    <n v="35.419999999999995"/>
    <x v="64"/>
    <x v="3"/>
    <x v="0"/>
    <x v="1"/>
    <n v="-35.419999999999995"/>
  </r>
  <r>
    <s v="Item evento 296"/>
    <n v="47.61"/>
    <x v="138"/>
    <x v="2"/>
    <x v="0"/>
    <x v="6"/>
    <n v="-47.61"/>
  </r>
  <r>
    <s v="Item evento 297"/>
    <n v="31.380000000000003"/>
    <x v="148"/>
    <x v="0"/>
    <x v="0"/>
    <x v="0"/>
    <n v="-31.380000000000003"/>
  </r>
  <r>
    <s v="Item evento 298"/>
    <n v="47.98"/>
    <x v="107"/>
    <x v="2"/>
    <x v="0"/>
    <x v="13"/>
    <n v="-47.98"/>
  </r>
  <r>
    <s v="Item evento 299"/>
    <n v="51.73"/>
    <x v="149"/>
    <x v="3"/>
    <x v="0"/>
    <x v="12"/>
    <n v="-51.73"/>
  </r>
  <r>
    <s v="Item evento 300"/>
    <n v="12.19"/>
    <x v="114"/>
    <x v="3"/>
    <x v="0"/>
    <x v="4"/>
    <n v="-12.19"/>
  </r>
  <r>
    <s v="Item evento 301"/>
    <n v="8.2899999999999991"/>
    <x v="130"/>
    <x v="2"/>
    <x v="0"/>
    <x v="6"/>
    <n v="-8.2899999999999991"/>
  </r>
  <r>
    <s v="Item evento 302"/>
    <n v="93.990000000000009"/>
    <x v="150"/>
    <x v="4"/>
    <x v="0"/>
    <x v="8"/>
    <n v="-93.990000000000009"/>
  </r>
  <r>
    <s v="Item evento 303"/>
    <n v="96.9"/>
    <x v="151"/>
    <x v="2"/>
    <x v="0"/>
    <x v="6"/>
    <n v="-96.9"/>
  </r>
  <r>
    <s v="Item evento 304"/>
    <n v="27.540000000000003"/>
    <x v="90"/>
    <x v="4"/>
    <x v="0"/>
    <x v="13"/>
    <n v="-27.540000000000003"/>
  </r>
  <r>
    <s v="Item evento 305"/>
    <n v="16.190000000000001"/>
    <x v="113"/>
    <x v="5"/>
    <x v="0"/>
    <x v="8"/>
    <n v="-16.190000000000001"/>
  </r>
  <r>
    <s v="Item evento 306"/>
    <n v="88.84"/>
    <x v="5"/>
    <x v="0"/>
    <x v="1"/>
    <x v="9"/>
    <n v="88.84"/>
  </r>
  <r>
    <s v="Item evento 307"/>
    <n v="72.28"/>
    <x v="90"/>
    <x v="0"/>
    <x v="1"/>
    <x v="5"/>
    <n v="72.28"/>
  </r>
  <r>
    <s v="Item evento 308"/>
    <n v="38.76"/>
    <x v="84"/>
    <x v="5"/>
    <x v="0"/>
    <x v="0"/>
    <n v="-38.76"/>
  </r>
  <r>
    <s v="Item evento 309"/>
    <n v="31.14"/>
    <x v="0"/>
    <x v="1"/>
    <x v="0"/>
    <x v="10"/>
    <n v="-31.14"/>
  </r>
  <r>
    <s v="Item evento 310"/>
    <n v="5.8"/>
    <x v="87"/>
    <x v="0"/>
    <x v="0"/>
    <x v="13"/>
    <n v="-5.8"/>
  </r>
  <r>
    <s v="Item evento 311"/>
    <n v="81.690000000000012"/>
    <x v="152"/>
    <x v="4"/>
    <x v="0"/>
    <x v="13"/>
    <n v="-81.690000000000012"/>
  </r>
  <r>
    <s v="Item evento 312"/>
    <n v="96.440000000000012"/>
    <x v="131"/>
    <x v="1"/>
    <x v="0"/>
    <x v="11"/>
    <n v="-96.440000000000012"/>
  </r>
  <r>
    <s v="Item evento 313"/>
    <n v="36.6"/>
    <x v="99"/>
    <x v="1"/>
    <x v="0"/>
    <x v="7"/>
    <n v="-36.6"/>
  </r>
  <r>
    <s v="Item evento 314"/>
    <n v="82.02000000000001"/>
    <x v="84"/>
    <x v="4"/>
    <x v="0"/>
    <x v="11"/>
    <n v="-82.02000000000001"/>
  </r>
  <r>
    <s v="Item evento 315"/>
    <n v="82.690000000000012"/>
    <x v="47"/>
    <x v="1"/>
    <x v="0"/>
    <x v="8"/>
    <n v="-82.690000000000012"/>
  </r>
  <r>
    <s v="Item evento 316"/>
    <n v="62.019999999999996"/>
    <x v="120"/>
    <x v="0"/>
    <x v="0"/>
    <x v="6"/>
    <n v="-62.019999999999996"/>
  </r>
  <r>
    <s v="Item evento 317"/>
    <n v="28.200000000000003"/>
    <x v="153"/>
    <x v="4"/>
    <x v="0"/>
    <x v="11"/>
    <n v="-28.200000000000003"/>
  </r>
  <r>
    <s v="Item evento 318"/>
    <n v="30.14"/>
    <x v="154"/>
    <x v="3"/>
    <x v="0"/>
    <x v="12"/>
    <n v="-30.14"/>
  </r>
  <r>
    <s v="Item evento 319"/>
    <n v="90.050000000000011"/>
    <x v="146"/>
    <x v="4"/>
    <x v="0"/>
    <x v="8"/>
    <n v="-90.050000000000011"/>
  </r>
  <r>
    <s v="Item evento 320"/>
    <n v="97.26"/>
    <x v="47"/>
    <x v="2"/>
    <x v="0"/>
    <x v="13"/>
    <n v="-97.26"/>
  </r>
  <r>
    <s v="Item evento 321"/>
    <n v="33.22"/>
    <x v="9"/>
    <x v="0"/>
    <x v="0"/>
    <x v="10"/>
    <n v="-33.22"/>
  </r>
  <r>
    <s v="Item evento 322"/>
    <n v="81.92"/>
    <x v="76"/>
    <x v="4"/>
    <x v="0"/>
    <x v="13"/>
    <n v="-81.92"/>
  </r>
  <r>
    <s v="Item evento 323"/>
    <n v="8.0299999999999994"/>
    <x v="152"/>
    <x v="4"/>
    <x v="0"/>
    <x v="2"/>
    <n v="-8.0299999999999994"/>
  </r>
  <r>
    <s v="Item evento 324"/>
    <n v="46.32"/>
    <x v="85"/>
    <x v="4"/>
    <x v="0"/>
    <x v="10"/>
    <n v="-46.32"/>
  </r>
  <r>
    <s v="Item evento 325"/>
    <n v="84.59"/>
    <x v="155"/>
    <x v="4"/>
    <x v="0"/>
    <x v="0"/>
    <n v="-84.59"/>
  </r>
  <r>
    <s v="Item evento 326"/>
    <n v="87.39"/>
    <x v="27"/>
    <x v="3"/>
    <x v="0"/>
    <x v="4"/>
    <n v="-87.39"/>
  </r>
  <r>
    <s v="Item evento 327"/>
    <n v="15.39"/>
    <x v="86"/>
    <x v="5"/>
    <x v="0"/>
    <x v="1"/>
    <n v="-15.39"/>
  </r>
  <r>
    <s v="Item evento 328"/>
    <n v="48.29"/>
    <x v="0"/>
    <x v="1"/>
    <x v="0"/>
    <x v="8"/>
    <n v="-48.29"/>
  </r>
  <r>
    <s v="Item evento 329"/>
    <n v="14.19"/>
    <x v="37"/>
    <x v="5"/>
    <x v="1"/>
    <x v="9"/>
    <n v="14.19"/>
  </r>
  <r>
    <s v="Item evento 330"/>
    <n v="65.010000000000005"/>
    <x v="123"/>
    <x v="0"/>
    <x v="0"/>
    <x v="10"/>
    <n v="-65.010000000000005"/>
  </r>
  <r>
    <s v="Item evento 331"/>
    <n v="42.669999999999995"/>
    <x v="89"/>
    <x v="2"/>
    <x v="0"/>
    <x v="1"/>
    <n v="-42.669999999999995"/>
  </r>
  <r>
    <s v="Item evento 332"/>
    <n v="39.89"/>
    <x v="118"/>
    <x v="2"/>
    <x v="0"/>
    <x v="0"/>
    <n v="-39.89"/>
  </r>
  <r>
    <s v="Item evento 333"/>
    <n v="52.03"/>
    <x v="92"/>
    <x v="4"/>
    <x v="0"/>
    <x v="12"/>
    <n v="-52.03"/>
  </r>
  <r>
    <s v="Item evento 334"/>
    <n v="51.36"/>
    <x v="153"/>
    <x v="0"/>
    <x v="0"/>
    <x v="6"/>
    <n v="-51.36"/>
  </r>
  <r>
    <s v="Item evento 335"/>
    <n v="32.299999999999997"/>
    <x v="76"/>
    <x v="3"/>
    <x v="0"/>
    <x v="8"/>
    <n v="-32.299999999999997"/>
  </r>
  <r>
    <s v="Item evento 336"/>
    <n v="58.419999999999995"/>
    <x v="47"/>
    <x v="2"/>
    <x v="0"/>
    <x v="12"/>
    <n v="-58.419999999999995"/>
  </r>
  <r>
    <s v="item entrada 1000"/>
    <n v="4648.2800000000007"/>
    <x v="69"/>
    <x v="3"/>
    <x v="1"/>
    <x v="9"/>
    <n v="4648.2800000000007"/>
  </r>
  <r>
    <s v="item entrada 1001"/>
    <n v="4340.66"/>
    <x v="55"/>
    <x v="3"/>
    <x v="1"/>
    <x v="9"/>
    <n v="4340.66"/>
  </r>
  <r>
    <s v="item entrada 1002"/>
    <n v="1111"/>
    <x v="38"/>
    <x v="3"/>
    <x v="1"/>
    <x v="9"/>
    <n v="1111"/>
  </r>
  <r>
    <s v="item entrada 1003"/>
    <n v="4505.63"/>
    <x v="93"/>
    <x v="3"/>
    <x v="1"/>
    <x v="9"/>
    <n v="4505.63"/>
  </r>
  <r>
    <s v="item entrada 1004"/>
    <n v="4167.6400000000003"/>
    <x v="80"/>
    <x v="3"/>
    <x v="1"/>
    <x v="9"/>
    <n v="4167.6400000000003"/>
  </r>
  <r>
    <s v="item entrada 1005"/>
    <n v="4871.22"/>
    <x v="83"/>
    <x v="3"/>
    <x v="1"/>
    <x v="9"/>
    <n v="4871.22"/>
  </r>
  <r>
    <s v="item entrada 1006"/>
    <n v="4717.6500000000005"/>
    <x v="146"/>
    <x v="3"/>
    <x v="1"/>
    <x v="9"/>
    <n v="4717.6500000000005"/>
  </r>
  <r>
    <s v="Item evento 345"/>
    <n v="63.19"/>
    <x v="156"/>
    <x v="2"/>
    <x v="0"/>
    <x v="7"/>
    <n v="-63.19"/>
  </r>
  <r>
    <s v="Item evento 346"/>
    <n v="13.58"/>
    <x v="77"/>
    <x v="0"/>
    <x v="0"/>
    <x v="12"/>
    <n v="-13.58"/>
  </r>
  <r>
    <s v="Item evento 347"/>
    <n v="42.059999999999995"/>
    <x v="57"/>
    <x v="1"/>
    <x v="0"/>
    <x v="0"/>
    <n v="-42.059999999999995"/>
  </r>
  <r>
    <s v="Item evento 348"/>
    <n v="29.470000000000002"/>
    <x v="34"/>
    <x v="0"/>
    <x v="0"/>
    <x v="4"/>
    <n v="-29.470000000000002"/>
  </r>
  <r>
    <s v="Item evento 349"/>
    <n v="29.82"/>
    <x v="134"/>
    <x v="3"/>
    <x v="0"/>
    <x v="12"/>
    <n v="-29.82"/>
  </r>
  <r>
    <s v="Item evento 350"/>
    <n v="32.489999999999995"/>
    <x v="157"/>
    <x v="4"/>
    <x v="0"/>
    <x v="10"/>
    <n v="-32.489999999999995"/>
  </r>
  <r>
    <s v="Item evento 351"/>
    <n v="30.48"/>
    <x v="20"/>
    <x v="0"/>
    <x v="0"/>
    <x v="8"/>
    <n v="-30.48"/>
  </r>
  <r>
    <s v="Item evento 352"/>
    <n v="8.2099999999999991"/>
    <x v="158"/>
    <x v="0"/>
    <x v="0"/>
    <x v="2"/>
    <n v="-8.2099999999999991"/>
  </r>
  <r>
    <s v="Item evento 353"/>
    <n v="67.63000000000001"/>
    <x v="89"/>
    <x v="5"/>
    <x v="1"/>
    <x v="5"/>
    <n v="67.63000000000001"/>
  </r>
  <r>
    <s v="Item evento 354"/>
    <n v="26.73"/>
    <x v="152"/>
    <x v="0"/>
    <x v="0"/>
    <x v="7"/>
    <n v="-26.73"/>
  </r>
  <r>
    <s v="Item evento 355"/>
    <n v="35.419999999999995"/>
    <x v="5"/>
    <x v="4"/>
    <x v="0"/>
    <x v="2"/>
    <n v="-35.419999999999995"/>
  </r>
  <r>
    <s v="Item evento 356"/>
    <n v="79.150000000000006"/>
    <x v="39"/>
    <x v="5"/>
    <x v="0"/>
    <x v="6"/>
    <n v="-79.150000000000006"/>
  </r>
  <r>
    <s v="Item evento 357"/>
    <n v="84.65"/>
    <x v="159"/>
    <x v="4"/>
    <x v="0"/>
    <x v="8"/>
    <n v="-84.65"/>
  </r>
  <r>
    <s v="Item evento 358"/>
    <n v="69.740000000000009"/>
    <x v="154"/>
    <x v="0"/>
    <x v="0"/>
    <x v="0"/>
    <n v="-69.740000000000009"/>
  </r>
  <r>
    <s v="Item evento 359"/>
    <n v="68.570000000000007"/>
    <x v="17"/>
    <x v="4"/>
    <x v="0"/>
    <x v="8"/>
    <n v="-68.570000000000007"/>
  </r>
  <r>
    <s v="Item evento 360"/>
    <n v="82.34"/>
    <x v="141"/>
    <x v="2"/>
    <x v="0"/>
    <x v="13"/>
    <n v="-82.34"/>
  </r>
  <r>
    <s v="Item evento 361"/>
    <n v="38.4"/>
    <x v="160"/>
    <x v="2"/>
    <x v="0"/>
    <x v="0"/>
    <n v="-38.4"/>
  </r>
  <r>
    <s v="Item evento 362"/>
    <n v="34.059999999999995"/>
    <x v="8"/>
    <x v="5"/>
    <x v="0"/>
    <x v="1"/>
    <n v="-34.059999999999995"/>
  </r>
  <r>
    <s v="Item evento 363"/>
    <n v="63.33"/>
    <x v="151"/>
    <x v="5"/>
    <x v="0"/>
    <x v="0"/>
    <n v="-63.33"/>
  </r>
  <r>
    <s v="Item evento 364"/>
    <n v="37.409999999999997"/>
    <x v="49"/>
    <x v="4"/>
    <x v="1"/>
    <x v="9"/>
    <n v="37.409999999999997"/>
  </r>
  <r>
    <s v="Item evento 365"/>
    <n v="75.050000000000011"/>
    <x v="161"/>
    <x v="1"/>
    <x v="0"/>
    <x v="6"/>
    <n v="-75.050000000000011"/>
  </r>
  <r>
    <s v="Item evento 366"/>
    <n v="57.989999999999995"/>
    <x v="94"/>
    <x v="4"/>
    <x v="0"/>
    <x v="4"/>
    <n v="-57.989999999999995"/>
  </r>
  <r>
    <s v="Item evento 367"/>
    <n v="11.94"/>
    <x v="56"/>
    <x v="3"/>
    <x v="0"/>
    <x v="13"/>
    <n v="-11.94"/>
  </r>
  <r>
    <s v="Item evento 368"/>
    <n v="1.85"/>
    <x v="29"/>
    <x v="4"/>
    <x v="0"/>
    <x v="7"/>
    <n v="-1.85"/>
  </r>
  <r>
    <s v="Item evento 369"/>
    <n v="37.869999999999997"/>
    <x v="108"/>
    <x v="5"/>
    <x v="0"/>
    <x v="6"/>
    <n v="-37.869999999999997"/>
  </r>
  <r>
    <s v="Item evento 370"/>
    <n v="8.85"/>
    <x v="2"/>
    <x v="4"/>
    <x v="1"/>
    <x v="9"/>
    <n v="8.85"/>
  </r>
  <r>
    <s v="Item evento 371"/>
    <n v="89.300000000000011"/>
    <x v="150"/>
    <x v="0"/>
    <x v="0"/>
    <x v="0"/>
    <n v="-89.300000000000011"/>
  </r>
  <r>
    <s v="Item evento 372"/>
    <n v="83.22"/>
    <x v="162"/>
    <x v="4"/>
    <x v="0"/>
    <x v="7"/>
    <n v="-83.22"/>
  </r>
  <r>
    <s v="Item evento 373"/>
    <n v="4.84"/>
    <x v="155"/>
    <x v="5"/>
    <x v="0"/>
    <x v="11"/>
    <n v="-4.84"/>
  </r>
  <r>
    <s v="Item evento 374"/>
    <n v="49.769999999999996"/>
    <x v="131"/>
    <x v="4"/>
    <x v="0"/>
    <x v="1"/>
    <n v="-49.769999999999996"/>
  </r>
  <r>
    <s v="Item evento 375"/>
    <n v="19.46"/>
    <x v="94"/>
    <x v="3"/>
    <x v="0"/>
    <x v="1"/>
    <n v="-19.46"/>
  </r>
  <r>
    <s v="Item evento 376"/>
    <n v="32.11"/>
    <x v="106"/>
    <x v="3"/>
    <x v="0"/>
    <x v="12"/>
    <n v="-32.11"/>
  </r>
  <r>
    <s v="Item evento 377"/>
    <n v="40.409999999999997"/>
    <x v="45"/>
    <x v="5"/>
    <x v="0"/>
    <x v="13"/>
    <n v="-40.409999999999997"/>
  </r>
  <r>
    <s v="Item evento 378"/>
    <n v="21.51"/>
    <x v="72"/>
    <x v="4"/>
    <x v="1"/>
    <x v="9"/>
    <n v="21.51"/>
  </r>
  <r>
    <s v="Item evento 379"/>
    <n v="96.62"/>
    <x v="61"/>
    <x v="0"/>
    <x v="0"/>
    <x v="3"/>
    <n v="-96.62"/>
  </r>
  <r>
    <s v="Item evento 380"/>
    <n v="23.360000000000003"/>
    <x v="105"/>
    <x v="3"/>
    <x v="0"/>
    <x v="2"/>
    <n v="-23.360000000000003"/>
  </r>
  <r>
    <s v="Item evento 381"/>
    <n v="18.310000000000002"/>
    <x v="91"/>
    <x v="5"/>
    <x v="0"/>
    <x v="12"/>
    <n v="-18.310000000000002"/>
  </r>
  <r>
    <s v="Item evento 382"/>
    <n v="37.03"/>
    <x v="30"/>
    <x v="5"/>
    <x v="0"/>
    <x v="6"/>
    <n v="-37.03"/>
  </r>
  <r>
    <s v="Item evento 383"/>
    <n v="92.5"/>
    <x v="85"/>
    <x v="5"/>
    <x v="1"/>
    <x v="5"/>
    <n v="92.5"/>
  </r>
  <r>
    <s v="Item evento 384"/>
    <n v="76.88000000000001"/>
    <x v="36"/>
    <x v="0"/>
    <x v="0"/>
    <x v="3"/>
    <n v="-76.88000000000001"/>
  </r>
  <r>
    <s v="Item evento 385"/>
    <n v="72.960000000000008"/>
    <x v="147"/>
    <x v="1"/>
    <x v="1"/>
    <x v="5"/>
    <n v="72.960000000000008"/>
  </r>
  <r>
    <s v="Item evento 386"/>
    <n v="36.769999999999996"/>
    <x v="2"/>
    <x v="4"/>
    <x v="1"/>
    <x v="9"/>
    <n v="36.769999999999996"/>
  </r>
  <r>
    <s v="Item evento 387"/>
    <n v="96.28"/>
    <x v="6"/>
    <x v="2"/>
    <x v="0"/>
    <x v="4"/>
    <n v="-96.28"/>
  </r>
  <r>
    <s v="Item evento 388"/>
    <n v="42.07"/>
    <x v="60"/>
    <x v="0"/>
    <x v="0"/>
    <x v="12"/>
    <n v="-42.07"/>
  </r>
  <r>
    <s v="Item evento 389"/>
    <n v="73.760000000000005"/>
    <x v="11"/>
    <x v="1"/>
    <x v="0"/>
    <x v="3"/>
    <n v="-73.760000000000005"/>
  </r>
  <r>
    <s v="Item evento 390"/>
    <n v="32.19"/>
    <x v="151"/>
    <x v="2"/>
    <x v="0"/>
    <x v="7"/>
    <n v="-32.19"/>
  </r>
  <r>
    <s v="Item evento 391"/>
    <n v="41.68"/>
    <x v="46"/>
    <x v="1"/>
    <x v="0"/>
    <x v="7"/>
    <n v="-41.68"/>
  </r>
  <r>
    <s v="Item evento 392"/>
    <n v="61.199999999999996"/>
    <x v="163"/>
    <x v="3"/>
    <x v="0"/>
    <x v="13"/>
    <n v="-61.199999999999996"/>
  </r>
  <r>
    <s v="Item evento 393"/>
    <n v="65.190000000000012"/>
    <x v="144"/>
    <x v="0"/>
    <x v="0"/>
    <x v="2"/>
    <n v="-65.190000000000012"/>
  </r>
  <r>
    <s v="Item evento 394"/>
    <n v="23.990000000000002"/>
    <x v="35"/>
    <x v="3"/>
    <x v="0"/>
    <x v="13"/>
    <n v="-23.990000000000002"/>
  </r>
  <r>
    <s v="Item evento 395"/>
    <n v="16.490000000000002"/>
    <x v="85"/>
    <x v="1"/>
    <x v="0"/>
    <x v="11"/>
    <n v="-16.490000000000002"/>
  </r>
  <r>
    <s v="Item evento 396"/>
    <n v="91.72"/>
    <x v="126"/>
    <x v="0"/>
    <x v="0"/>
    <x v="2"/>
    <n v="-91.72"/>
  </r>
  <r>
    <s v="Item evento 397"/>
    <n v="87.27000000000001"/>
    <x v="8"/>
    <x v="2"/>
    <x v="0"/>
    <x v="10"/>
    <n v="-87.27000000000001"/>
  </r>
  <r>
    <s v="Item evento 398"/>
    <n v="77.33"/>
    <x v="7"/>
    <x v="3"/>
    <x v="0"/>
    <x v="6"/>
    <n v="-77.33"/>
  </r>
  <r>
    <s v="Item evento 399"/>
    <n v="37.049999999999997"/>
    <x v="5"/>
    <x v="5"/>
    <x v="0"/>
    <x v="2"/>
    <n v="-37.049999999999997"/>
  </r>
  <r>
    <s v="Item evento 400"/>
    <n v="72.61"/>
    <x v="148"/>
    <x v="3"/>
    <x v="0"/>
    <x v="8"/>
    <n v="-72.61"/>
  </r>
  <r>
    <s v="Item evento 401"/>
    <n v="22.78"/>
    <x v="15"/>
    <x v="4"/>
    <x v="0"/>
    <x v="8"/>
    <n v="-22.78"/>
  </r>
  <r>
    <s v="Item evento 402"/>
    <n v="74.75"/>
    <x v="14"/>
    <x v="3"/>
    <x v="0"/>
    <x v="8"/>
    <n v="-74.75"/>
  </r>
  <r>
    <s v="Item evento 403"/>
    <n v="44.14"/>
    <x v="9"/>
    <x v="4"/>
    <x v="1"/>
    <x v="5"/>
    <n v="44.14"/>
  </r>
  <r>
    <s v="Item evento 404"/>
    <n v="39.51"/>
    <x v="42"/>
    <x v="4"/>
    <x v="0"/>
    <x v="10"/>
    <n v="-39.51"/>
  </r>
  <r>
    <s v="Item evento 405"/>
    <n v="45.9"/>
    <x v="164"/>
    <x v="0"/>
    <x v="0"/>
    <x v="12"/>
    <n v="-45.9"/>
  </r>
  <r>
    <s v="Item evento 406"/>
    <n v="14.91"/>
    <x v="7"/>
    <x v="4"/>
    <x v="0"/>
    <x v="12"/>
    <n v="-14.91"/>
  </r>
  <r>
    <s v="Item evento 407"/>
    <n v="95.18"/>
    <x v="66"/>
    <x v="4"/>
    <x v="0"/>
    <x v="0"/>
    <n v="-95.18"/>
  </r>
  <r>
    <s v="Item evento 408"/>
    <n v="62.76"/>
    <x v="98"/>
    <x v="1"/>
    <x v="1"/>
    <x v="9"/>
    <n v="62.76"/>
  </r>
  <r>
    <s v="Item evento 409"/>
    <n v="92.570000000000007"/>
    <x v="63"/>
    <x v="1"/>
    <x v="0"/>
    <x v="6"/>
    <n v="-92.570000000000007"/>
  </r>
  <r>
    <s v="Item evento 410"/>
    <n v="40.72"/>
    <x v="28"/>
    <x v="3"/>
    <x v="0"/>
    <x v="8"/>
    <n v="-40.72"/>
  </r>
  <r>
    <s v="Item evento 411"/>
    <n v="90.73"/>
    <x v="33"/>
    <x v="2"/>
    <x v="0"/>
    <x v="12"/>
    <n v="-90.73"/>
  </r>
  <r>
    <s v="Item evento 412"/>
    <n v="82.92"/>
    <x v="97"/>
    <x v="4"/>
    <x v="0"/>
    <x v="0"/>
    <n v="-82.92"/>
  </r>
  <r>
    <s v="Item evento 413"/>
    <n v="23.790000000000003"/>
    <x v="25"/>
    <x v="5"/>
    <x v="0"/>
    <x v="3"/>
    <n v="-23.790000000000003"/>
  </r>
  <r>
    <s v="Item evento 414"/>
    <n v="82.75"/>
    <x v="121"/>
    <x v="4"/>
    <x v="1"/>
    <x v="5"/>
    <n v="82.75"/>
  </r>
  <r>
    <s v="Item evento 415"/>
    <n v="69.86"/>
    <x v="165"/>
    <x v="4"/>
    <x v="0"/>
    <x v="4"/>
    <n v="-69.86"/>
  </r>
  <r>
    <s v="Item evento 416"/>
    <n v="92.800000000000011"/>
    <x v="91"/>
    <x v="4"/>
    <x v="0"/>
    <x v="7"/>
    <n v="-92.800000000000011"/>
  </r>
  <r>
    <s v="Item evento 417"/>
    <n v="555"/>
    <x v="99"/>
    <x v="1"/>
    <x v="0"/>
    <x v="0"/>
    <n v="-555"/>
  </r>
  <r>
    <s v="Item evento 418"/>
    <n v="27.84"/>
    <x v="125"/>
    <x v="1"/>
    <x v="0"/>
    <x v="13"/>
    <n v="-27.84"/>
  </r>
  <r>
    <s v="Item evento 419"/>
    <n v="36.58"/>
    <x v="166"/>
    <x v="2"/>
    <x v="0"/>
    <x v="0"/>
    <n v="-36.58"/>
  </r>
  <r>
    <s v="Item evento 420"/>
    <n v="51.08"/>
    <x v="49"/>
    <x v="0"/>
    <x v="0"/>
    <x v="6"/>
    <n v="-51.08"/>
  </r>
  <r>
    <s v="Item evento 421"/>
    <n v="1.1499999999999999"/>
    <x v="140"/>
    <x v="2"/>
    <x v="0"/>
    <x v="11"/>
    <n v="-1.1499999999999999"/>
  </r>
  <r>
    <s v="Item evento 422"/>
    <n v="5.47"/>
    <x v="13"/>
    <x v="1"/>
    <x v="1"/>
    <x v="9"/>
    <n v="5.47"/>
  </r>
  <r>
    <s v="Item evento 423"/>
    <n v="70.89"/>
    <x v="129"/>
    <x v="1"/>
    <x v="0"/>
    <x v="1"/>
    <n v="-70.89"/>
  </r>
  <r>
    <s v="Item evento 424"/>
    <n v="31.740000000000002"/>
    <x v="29"/>
    <x v="5"/>
    <x v="0"/>
    <x v="4"/>
    <n v="-31.740000000000002"/>
  </r>
  <r>
    <s v="Item evento 425"/>
    <n v="23.1"/>
    <x v="66"/>
    <x v="0"/>
    <x v="1"/>
    <x v="9"/>
    <n v="23.1"/>
  </r>
  <r>
    <s v="Item evento 426"/>
    <n v="27.430000000000003"/>
    <x v="77"/>
    <x v="1"/>
    <x v="0"/>
    <x v="7"/>
    <n v="-27.430000000000003"/>
  </r>
  <r>
    <s v="Item evento 427"/>
    <n v="28.94"/>
    <x v="57"/>
    <x v="1"/>
    <x v="0"/>
    <x v="4"/>
    <n v="-28.94"/>
  </r>
  <r>
    <s v="Item evento 428"/>
    <n v="64.600000000000009"/>
    <x v="109"/>
    <x v="3"/>
    <x v="0"/>
    <x v="10"/>
    <n v="-64.600000000000009"/>
  </r>
  <r>
    <s v="Item evento 429"/>
    <n v="54.35"/>
    <x v="20"/>
    <x v="0"/>
    <x v="0"/>
    <x v="8"/>
    <n v="-54.35"/>
  </r>
  <r>
    <s v="Item evento 430"/>
    <n v="58.58"/>
    <x v="158"/>
    <x v="0"/>
    <x v="0"/>
    <x v="11"/>
    <n v="-58.58"/>
  </r>
  <r>
    <s v="Item evento 431"/>
    <n v="36.229999999999997"/>
    <x v="107"/>
    <x v="0"/>
    <x v="1"/>
    <x v="5"/>
    <n v="36.229999999999997"/>
  </r>
  <r>
    <s v="Item evento 432"/>
    <n v="30.6"/>
    <x v="143"/>
    <x v="2"/>
    <x v="0"/>
    <x v="13"/>
    <n v="-30.6"/>
  </r>
  <r>
    <s v="Item evento 433"/>
    <n v="33.14"/>
    <x v="80"/>
    <x v="4"/>
    <x v="0"/>
    <x v="6"/>
    <n v="-33.14"/>
  </r>
  <r>
    <s v="Item evento 434"/>
    <n v="26.740000000000002"/>
    <x v="161"/>
    <x v="3"/>
    <x v="0"/>
    <x v="10"/>
    <n v="-26.740000000000002"/>
  </r>
  <r>
    <s v="Item evento 435"/>
    <n v="4"/>
    <x v="68"/>
    <x v="4"/>
    <x v="0"/>
    <x v="6"/>
    <n v="-4"/>
  </r>
  <r>
    <s v="Item evento 436"/>
    <n v="11.77"/>
    <x v="167"/>
    <x v="5"/>
    <x v="0"/>
    <x v="7"/>
    <n v="-11.77"/>
  </r>
  <r>
    <s v="Item evento 437"/>
    <n v="24.450000000000003"/>
    <x v="44"/>
    <x v="0"/>
    <x v="0"/>
    <x v="7"/>
    <n v="-24.450000000000003"/>
  </r>
  <r>
    <s v="Item evento 438"/>
    <n v="62.949999999999996"/>
    <x v="116"/>
    <x v="2"/>
    <x v="0"/>
    <x v="11"/>
    <n v="-62.949999999999996"/>
  </r>
  <r>
    <s v="Item evento 439"/>
    <n v="31.790000000000003"/>
    <x v="89"/>
    <x v="2"/>
    <x v="0"/>
    <x v="7"/>
    <n v="-31.790000000000003"/>
  </r>
  <r>
    <s v="Item evento 440"/>
    <n v="57.23"/>
    <x v="128"/>
    <x v="3"/>
    <x v="0"/>
    <x v="4"/>
    <n v="-57.23"/>
  </r>
  <r>
    <s v="Item evento 441"/>
    <n v="86.02000000000001"/>
    <x v="1"/>
    <x v="5"/>
    <x v="1"/>
    <x v="9"/>
    <n v="86.02000000000001"/>
  </r>
  <r>
    <s v="Item evento 442"/>
    <n v="5.08"/>
    <x v="168"/>
    <x v="3"/>
    <x v="0"/>
    <x v="11"/>
    <n v="-5.08"/>
  </r>
  <r>
    <s v="Item evento 443"/>
    <n v="89.58"/>
    <x v="143"/>
    <x v="3"/>
    <x v="0"/>
    <x v="11"/>
    <n v="-89.58"/>
  </r>
  <r>
    <s v="Item evento 444"/>
    <n v="7.9799999999999995"/>
    <x v="169"/>
    <x v="0"/>
    <x v="0"/>
    <x v="7"/>
    <n v="-7.9799999999999995"/>
  </r>
  <r>
    <s v="Item evento 445"/>
    <n v="98.03"/>
    <x v="78"/>
    <x v="2"/>
    <x v="0"/>
    <x v="8"/>
    <n v="-98.03"/>
  </r>
  <r>
    <s v="Item evento 446"/>
    <n v="63.83"/>
    <x v="170"/>
    <x v="2"/>
    <x v="0"/>
    <x v="7"/>
    <n v="-63.83"/>
  </r>
  <r>
    <s v="Item evento 447"/>
    <n v="67.570000000000007"/>
    <x v="140"/>
    <x v="1"/>
    <x v="0"/>
    <x v="1"/>
    <n v="-67.570000000000007"/>
  </r>
  <r>
    <s v="Item evento 448"/>
    <n v="26.16"/>
    <x v="100"/>
    <x v="1"/>
    <x v="0"/>
    <x v="10"/>
    <n v="-26.16"/>
  </r>
  <r>
    <s v="Item evento 449"/>
    <n v="2.67"/>
    <x v="10"/>
    <x v="2"/>
    <x v="0"/>
    <x v="8"/>
    <n v="-2.67"/>
  </r>
  <r>
    <s v="Item evento 450"/>
    <n v="9.879999999999999"/>
    <x v="88"/>
    <x v="1"/>
    <x v="0"/>
    <x v="8"/>
    <n v="-9.879999999999999"/>
  </r>
  <r>
    <s v="Item evento 451"/>
    <n v="57.53"/>
    <x v="160"/>
    <x v="5"/>
    <x v="1"/>
    <x v="9"/>
    <n v="57.53"/>
  </r>
  <r>
    <s v="Item evento 452"/>
    <n v="96.64"/>
    <x v="156"/>
    <x v="3"/>
    <x v="0"/>
    <x v="2"/>
    <n v="-96.64"/>
  </r>
  <r>
    <s v="Item evento 453"/>
    <n v="42.57"/>
    <x v="9"/>
    <x v="4"/>
    <x v="0"/>
    <x v="3"/>
    <n v="-42.57"/>
  </r>
  <r>
    <s v="Item evento 454"/>
    <n v="25.14"/>
    <x v="139"/>
    <x v="3"/>
    <x v="0"/>
    <x v="11"/>
    <n v="-25.14"/>
  </r>
  <r>
    <s v="Item evento 455"/>
    <n v="69.150000000000006"/>
    <x v="42"/>
    <x v="1"/>
    <x v="0"/>
    <x v="6"/>
    <n v="-69.150000000000006"/>
  </r>
  <r>
    <s v="Item evento 456"/>
    <n v="19.930000000000003"/>
    <x v="20"/>
    <x v="4"/>
    <x v="0"/>
    <x v="13"/>
    <n v="-19.930000000000003"/>
  </r>
  <r>
    <s v="Item evento 457"/>
    <n v="97.100000000000009"/>
    <x v="171"/>
    <x v="1"/>
    <x v="0"/>
    <x v="8"/>
    <n v="-97.100000000000009"/>
  </r>
  <r>
    <s v="Item evento 458"/>
    <n v="18.380000000000003"/>
    <x v="172"/>
    <x v="0"/>
    <x v="0"/>
    <x v="10"/>
    <n v="-18.380000000000003"/>
  </r>
  <r>
    <s v="Item evento 459"/>
    <n v="42.04"/>
    <x v="58"/>
    <x v="2"/>
    <x v="0"/>
    <x v="8"/>
    <n v="-42.04"/>
  </r>
  <r>
    <s v="Item evento 460"/>
    <n v="23.970000000000002"/>
    <x v="30"/>
    <x v="1"/>
    <x v="0"/>
    <x v="7"/>
    <n v="-23.970000000000002"/>
  </r>
  <r>
    <s v="Item evento 461"/>
    <n v="74.14"/>
    <x v="0"/>
    <x v="0"/>
    <x v="0"/>
    <x v="4"/>
    <n v="-74.14"/>
  </r>
  <r>
    <s v="Item evento 462"/>
    <n v="37.489999999999995"/>
    <x v="113"/>
    <x v="0"/>
    <x v="0"/>
    <x v="4"/>
    <n v="-37.489999999999995"/>
  </r>
  <r>
    <s v="Item evento 463"/>
    <n v="68.75"/>
    <x v="21"/>
    <x v="3"/>
    <x v="0"/>
    <x v="6"/>
    <n v="-68.75"/>
  </r>
  <r>
    <s v="Item evento 464"/>
    <n v="6.7"/>
    <x v="101"/>
    <x v="3"/>
    <x v="0"/>
    <x v="3"/>
    <n v="-6.7"/>
  </r>
  <r>
    <s v="Item evento 465"/>
    <n v="90.54"/>
    <x v="43"/>
    <x v="5"/>
    <x v="0"/>
    <x v="2"/>
    <n v="-90.54"/>
  </r>
  <r>
    <s v="Item evento 466"/>
    <n v="82.84"/>
    <x v="102"/>
    <x v="1"/>
    <x v="0"/>
    <x v="2"/>
    <n v="-82.84"/>
  </r>
  <r>
    <s v="Item evento 467"/>
    <n v="7.6499999999999995"/>
    <x v="115"/>
    <x v="5"/>
    <x v="0"/>
    <x v="13"/>
    <n v="-7.6499999999999995"/>
  </r>
  <r>
    <s v="Item evento 468"/>
    <n v="93.89"/>
    <x v="41"/>
    <x v="3"/>
    <x v="0"/>
    <x v="8"/>
    <n v="-93.89"/>
  </r>
  <r>
    <s v="Item evento 469"/>
    <n v="10.16"/>
    <x v="148"/>
    <x v="0"/>
    <x v="0"/>
    <x v="13"/>
    <n v="-10.16"/>
  </r>
  <r>
    <s v="Item evento 470"/>
    <n v="49.1"/>
    <x v="173"/>
    <x v="0"/>
    <x v="0"/>
    <x v="1"/>
    <n v="-49.1"/>
  </r>
  <r>
    <s v="Item evento 471"/>
    <n v="27.01"/>
    <x v="174"/>
    <x v="4"/>
    <x v="0"/>
    <x v="10"/>
    <n v="-27.01"/>
  </r>
  <r>
    <s v="Item evento 472"/>
    <n v="66.410000000000011"/>
    <x v="49"/>
    <x v="3"/>
    <x v="0"/>
    <x v="1"/>
    <n v="-66.410000000000011"/>
  </r>
  <r>
    <s v="Item evento 473"/>
    <n v="63.1"/>
    <x v="175"/>
    <x v="3"/>
    <x v="0"/>
    <x v="2"/>
    <n v="-63.1"/>
  </r>
  <r>
    <s v="Item evento 474"/>
    <n v="83.7"/>
    <x v="144"/>
    <x v="5"/>
    <x v="0"/>
    <x v="4"/>
    <n v="-83.7"/>
  </r>
  <r>
    <s v="Item evento 475"/>
    <n v="73.75"/>
    <x v="68"/>
    <x v="3"/>
    <x v="1"/>
    <x v="9"/>
    <n v="73.75"/>
  </r>
  <r>
    <s v="Item evento 476"/>
    <n v="29.28"/>
    <x v="95"/>
    <x v="5"/>
    <x v="0"/>
    <x v="3"/>
    <n v="-29.28"/>
  </r>
  <r>
    <s v="Item evento 477"/>
    <n v="51.8"/>
    <x v="60"/>
    <x v="0"/>
    <x v="0"/>
    <x v="2"/>
    <n v="-51.8"/>
  </r>
  <r>
    <s v="Item evento 478"/>
    <n v="43.53"/>
    <x v="55"/>
    <x v="5"/>
    <x v="0"/>
    <x v="13"/>
    <n v="-43.53"/>
  </r>
  <r>
    <s v="Item evento 479"/>
    <n v="61.76"/>
    <x v="153"/>
    <x v="5"/>
    <x v="1"/>
    <x v="9"/>
    <n v="61.76"/>
  </r>
  <r>
    <s v="Item evento 480"/>
    <n v="96.910000000000011"/>
    <x v="150"/>
    <x v="2"/>
    <x v="0"/>
    <x v="8"/>
    <n v="-96.910000000000011"/>
  </r>
  <r>
    <s v="Item evento 481"/>
    <n v="68.61"/>
    <x v="78"/>
    <x v="4"/>
    <x v="0"/>
    <x v="10"/>
    <n v="-68.61"/>
  </r>
  <r>
    <s v="Item evento 482"/>
    <n v="68.72"/>
    <x v="88"/>
    <x v="3"/>
    <x v="0"/>
    <x v="12"/>
    <n v="-68.72"/>
  </r>
  <r>
    <s v="Item evento 483"/>
    <n v="34.299999999999997"/>
    <x v="50"/>
    <x v="0"/>
    <x v="0"/>
    <x v="7"/>
    <n v="-34.299999999999997"/>
  </r>
  <r>
    <s v="Item evento 484"/>
    <n v="55.089999999999996"/>
    <x v="41"/>
    <x v="4"/>
    <x v="0"/>
    <x v="13"/>
    <n v="-55.089999999999996"/>
  </r>
  <r>
    <s v="Item evento 485"/>
    <n v="55.68"/>
    <x v="5"/>
    <x v="4"/>
    <x v="0"/>
    <x v="8"/>
    <n v="-55.68"/>
  </r>
  <r>
    <s v="Item evento 486"/>
    <n v="77.690000000000012"/>
    <x v="97"/>
    <x v="4"/>
    <x v="0"/>
    <x v="13"/>
    <n v="-77.690000000000012"/>
  </r>
  <r>
    <s v="Item evento 487"/>
    <n v="79.460000000000008"/>
    <x v="160"/>
    <x v="2"/>
    <x v="0"/>
    <x v="1"/>
    <n v="-79.460000000000008"/>
  </r>
  <r>
    <s v="Item evento 488"/>
    <n v="60.6"/>
    <x v="12"/>
    <x v="1"/>
    <x v="0"/>
    <x v="4"/>
    <n v="-60.6"/>
  </r>
  <r>
    <s v="Item evento 489"/>
    <n v="91.12"/>
    <x v="97"/>
    <x v="1"/>
    <x v="0"/>
    <x v="7"/>
    <n v="-91.12"/>
  </r>
  <r>
    <s v="Item evento 490"/>
    <n v="11.19"/>
    <x v="137"/>
    <x v="5"/>
    <x v="0"/>
    <x v="2"/>
    <n v="-11.19"/>
  </r>
  <r>
    <s v="Item evento 491"/>
    <n v="56.559999999999995"/>
    <x v="149"/>
    <x v="5"/>
    <x v="0"/>
    <x v="4"/>
    <n v="-56.559999999999995"/>
  </r>
  <r>
    <s v="Item evento 492"/>
    <n v="55.089999999999996"/>
    <x v="155"/>
    <x v="3"/>
    <x v="0"/>
    <x v="7"/>
    <n v="-55.089999999999996"/>
  </r>
  <r>
    <s v="Item evento 493"/>
    <n v="86.03"/>
    <x v="24"/>
    <x v="4"/>
    <x v="0"/>
    <x v="0"/>
    <n v="-86.03"/>
  </r>
  <r>
    <s v="Item evento 494"/>
    <n v="10.199999999999999"/>
    <x v="139"/>
    <x v="1"/>
    <x v="0"/>
    <x v="7"/>
    <n v="-10.199999999999999"/>
  </r>
  <r>
    <s v="Item evento 495"/>
    <n v="53.18"/>
    <x v="10"/>
    <x v="4"/>
    <x v="0"/>
    <x v="11"/>
    <n v="-53.18"/>
  </r>
  <r>
    <s v="Item evento 496"/>
    <n v="25.53"/>
    <x v="60"/>
    <x v="5"/>
    <x v="0"/>
    <x v="11"/>
    <n v="-25.53"/>
  </r>
  <r>
    <s v="Item evento 497"/>
    <n v="36.229999999999997"/>
    <x v="20"/>
    <x v="3"/>
    <x v="0"/>
    <x v="10"/>
    <n v="-36.229999999999997"/>
  </r>
  <r>
    <s v="Item evento 498"/>
    <n v="87.070000000000007"/>
    <x v="92"/>
    <x v="0"/>
    <x v="1"/>
    <x v="9"/>
    <n v="87.070000000000007"/>
  </r>
  <r>
    <s v="Item evento 499"/>
    <n v="4.5999999999999996"/>
    <x v="158"/>
    <x v="1"/>
    <x v="0"/>
    <x v="0"/>
    <n v="-4.5999999999999996"/>
  </r>
  <r>
    <s v="item entrada 1007"/>
    <n v="23.5"/>
    <x v="65"/>
    <x v="1"/>
    <x v="0"/>
    <x v="3"/>
    <n v="-23.5"/>
  </r>
  <r>
    <s v="item entrada 1001"/>
    <n v="612.81999999999994"/>
    <x v="173"/>
    <x v="5"/>
    <x v="1"/>
    <x v="9"/>
    <n v="612.81999999999994"/>
  </r>
  <r>
    <s v="item entrada 1002"/>
    <n v="521.46"/>
    <x v="155"/>
    <x v="1"/>
    <x v="1"/>
    <x v="9"/>
    <n v="521.46"/>
  </r>
  <r>
    <s v="item entrada 1003"/>
    <n v="419.01"/>
    <x v="176"/>
    <x v="3"/>
    <x v="1"/>
    <x v="9"/>
    <n v="419.01"/>
  </r>
  <r>
    <s v="item entrada 1004"/>
    <n v="536.47"/>
    <x v="77"/>
    <x v="4"/>
    <x v="1"/>
    <x v="9"/>
    <n v="536.47"/>
  </r>
  <r>
    <s v="item entrada 1005"/>
    <n v="948.06999999999994"/>
    <x v="133"/>
    <x v="5"/>
    <x v="1"/>
    <x v="9"/>
    <n v="948.06999999999994"/>
  </r>
  <r>
    <s v="item entrada 1006"/>
    <n v="820.13"/>
    <x v="172"/>
    <x v="3"/>
    <x v="1"/>
    <x v="9"/>
    <n v="820.13"/>
  </r>
  <r>
    <s v="item entrada 1007"/>
    <n v="971.81"/>
    <x v="83"/>
    <x v="0"/>
    <x v="1"/>
    <x v="9"/>
    <n v="971.81"/>
  </r>
  <r>
    <s v="item entrada 1008"/>
    <n v="488.08"/>
    <x v="133"/>
    <x v="1"/>
    <x v="1"/>
    <x v="9"/>
    <n v="488.08"/>
  </r>
  <r>
    <s v="item entrada 1009"/>
    <n v="692.06"/>
    <x v="113"/>
    <x v="3"/>
    <x v="1"/>
    <x v="9"/>
    <n v="692.06"/>
  </r>
  <r>
    <s v="item entrada 1010"/>
    <n v="908.25"/>
    <x v="172"/>
    <x v="4"/>
    <x v="1"/>
    <x v="9"/>
    <n v="908.25"/>
  </r>
  <r>
    <s v="item entrada 1011"/>
    <n v="678.06999999999994"/>
    <x v="150"/>
    <x v="3"/>
    <x v="1"/>
    <x v="9"/>
    <n v="678.06999999999994"/>
  </r>
  <r>
    <s v="item entrada 1012"/>
    <n v="315.02"/>
    <x v="163"/>
    <x v="4"/>
    <x v="1"/>
    <x v="9"/>
    <n v="315.02"/>
  </r>
  <r>
    <s v="item entrada 1013"/>
    <n v="753.48"/>
    <x v="129"/>
    <x v="4"/>
    <x v="1"/>
    <x v="9"/>
    <n v="753.48"/>
  </r>
  <r>
    <s v="item entrada 1014"/>
    <n v="590.38"/>
    <x v="44"/>
    <x v="5"/>
    <x v="1"/>
    <x v="9"/>
    <n v="590.38"/>
  </r>
  <r>
    <s v="item entrada 1015"/>
    <n v="108.97"/>
    <x v="61"/>
    <x v="5"/>
    <x v="1"/>
    <x v="9"/>
    <n v="108.97"/>
  </r>
  <r>
    <s v="item entrada 1016"/>
    <n v="854.34"/>
    <x v="100"/>
    <x v="1"/>
    <x v="1"/>
    <x v="9"/>
    <n v="854.34"/>
  </r>
  <r>
    <s v="item entrada 1017"/>
    <n v="538.16999999999996"/>
    <x v="52"/>
    <x v="3"/>
    <x v="1"/>
    <x v="9"/>
    <n v="538.16999999999996"/>
  </r>
  <r>
    <s v="item entrada 1018"/>
    <n v="930.81"/>
    <x v="98"/>
    <x v="2"/>
    <x v="1"/>
    <x v="9"/>
    <n v="930.81"/>
  </r>
  <r>
    <s v="item entrada 1019"/>
    <n v="624.37"/>
    <x v="16"/>
    <x v="1"/>
    <x v="1"/>
    <x v="9"/>
    <n v="624.37"/>
  </r>
  <r>
    <s v="item entrada 1020"/>
    <n v="474.01"/>
    <x v="177"/>
    <x v="3"/>
    <x v="1"/>
    <x v="9"/>
    <n v="474.01"/>
  </r>
  <r>
    <s v="item entrada 1021"/>
    <n v="794.35"/>
    <x v="145"/>
    <x v="4"/>
    <x v="1"/>
    <x v="9"/>
    <n v="794.35"/>
  </r>
  <r>
    <s v="item entrada 1022"/>
    <n v="704.88"/>
    <x v="71"/>
    <x v="5"/>
    <x v="1"/>
    <x v="9"/>
    <n v="704.88"/>
  </r>
  <r>
    <s v="item entrada 1023"/>
    <n v="327.37"/>
    <x v="90"/>
    <x v="2"/>
    <x v="1"/>
    <x v="9"/>
    <n v="327.37"/>
  </r>
  <r>
    <s v="item entrada 1024"/>
    <n v="349.46999999999997"/>
    <x v="67"/>
    <x v="1"/>
    <x v="1"/>
    <x v="9"/>
    <n v="349.46999999999997"/>
  </r>
  <r>
    <s v="item entrada 1025"/>
    <n v="111.39"/>
    <x v="139"/>
    <x v="3"/>
    <x v="1"/>
    <x v="9"/>
    <n v="111.39"/>
  </r>
  <r>
    <s v="item entrada 1026"/>
    <n v="238.42"/>
    <x v="9"/>
    <x v="0"/>
    <x v="1"/>
    <x v="9"/>
    <n v="238.42"/>
  </r>
  <r>
    <s v="item entrada 1027"/>
    <n v="840.04"/>
    <x v="178"/>
    <x v="1"/>
    <x v="1"/>
    <x v="9"/>
    <n v="840.04"/>
  </r>
  <r>
    <s v="item entrada 1028"/>
    <n v="275.58999999999997"/>
    <x v="92"/>
    <x v="0"/>
    <x v="1"/>
    <x v="9"/>
    <n v="275.58999999999997"/>
  </r>
  <r>
    <s v="item entrada 1029"/>
    <n v="229.32"/>
    <x v="140"/>
    <x v="2"/>
    <x v="1"/>
    <x v="9"/>
    <n v="229.32"/>
  </r>
  <r>
    <s v="item entrada 1030"/>
    <n v="546.22"/>
    <x v="87"/>
    <x v="5"/>
    <x v="1"/>
    <x v="9"/>
    <n v="546.22"/>
  </r>
  <r>
    <s v="item entrada 1031"/>
    <n v="468.28999999999996"/>
    <x v="132"/>
    <x v="2"/>
    <x v="1"/>
    <x v="9"/>
    <n v="468.28999999999996"/>
  </r>
  <r>
    <s v="item entrada 1032"/>
    <n v="226.82999999999998"/>
    <x v="54"/>
    <x v="1"/>
    <x v="1"/>
    <x v="9"/>
    <n v="226.82999999999998"/>
  </r>
  <r>
    <s v="item entrada 1033"/>
    <n v="366.53"/>
    <x v="121"/>
    <x v="0"/>
    <x v="1"/>
    <x v="9"/>
    <n v="366.53"/>
  </r>
  <r>
    <s v="item entrada 1034"/>
    <n v="453.14"/>
    <x v="77"/>
    <x v="3"/>
    <x v="1"/>
    <x v="9"/>
    <n v="453.14"/>
  </r>
  <r>
    <s v="item entrada 1035"/>
    <n v="478.86"/>
    <x v="5"/>
    <x v="3"/>
    <x v="1"/>
    <x v="9"/>
    <n v="478.86"/>
  </r>
  <r>
    <s v="item teste"/>
    <n v="3873.1499999999992"/>
    <x v="73"/>
    <x v="3"/>
    <x v="0"/>
    <x v="4"/>
    <n v="-3873.1499999999992"/>
  </r>
  <r>
    <s v="xxxxxx"/>
    <n v="999"/>
    <x v="73"/>
    <x v="5"/>
    <x v="0"/>
    <x v="8"/>
    <n v="-999"/>
  </r>
  <r>
    <s v="Sapato social"/>
    <n v="235.9"/>
    <x v="16"/>
    <x v="2"/>
    <x v="0"/>
    <x v="13"/>
    <n v="-235.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0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1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6666F2E-4AAD-4BA2-81A2-8683228D78ED}" name="tbDinSaldo" cacheId="2" applyNumberFormats="0" applyBorderFormats="0" applyFontFormats="0" applyPatternFormats="0" applyAlignmentFormats="0" applyWidthHeightFormats="1" dataCaption="Valores" updatedVersion="7" minRefreshableVersion="5" useAutoFormatting="1" itemPrintTitles="1" createdVersion="6" indent="0" outline="1" outlineData="1" multipleFieldFilters="0" chartFormat="7" rowHeaderCaption="Saldo Total ">
  <location ref="V7:W12" firstHeaderRow="1" firstDataRow="1" firstDataCol="1"/>
  <pivotFields count="8">
    <pivotField subtotalTop="0" showAll="0" insertBlankRow="1"/>
    <pivotField numFmtId="44" subtotalTop="0" showAll="0" insertBlankRow="1"/>
    <pivotField axis="axisRow" numFmtId="14" subtotalTop="0" showAll="0" insertBlankRow="1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ubtotalTop="0" showAll="0" insertBlankRow="1"/>
    <pivotField subtotalTop="0" showAll="0" insertBlankRow="1"/>
    <pivotField subtotalTop="0" showAll="0" insertBlankRow="1"/>
    <pivotField dataField="1" numFmtId="44" subtotalTop="0" showAll="0" insertBlankRow="1"/>
    <pivotField axis="axisRow" subtotalTop="0" showAll="0" insertBlankRow="1">
      <items count="5">
        <item x="0"/>
        <item x="1"/>
        <item x="2"/>
        <item x="3"/>
        <item t="default"/>
      </items>
    </pivotField>
  </pivotFields>
  <rowFields count="2">
    <field x="7"/>
    <field x="2"/>
  </rowFields>
  <rowItems count="5">
    <i>
      <x v="2"/>
    </i>
    <i r="1">
      <x v="4"/>
    </i>
    <i t="default">
      <x v="2"/>
    </i>
    <i t="blank">
      <x v="2"/>
    </i>
    <i t="grand">
      <x/>
    </i>
  </rowItems>
  <colItems count="1">
    <i/>
  </colItems>
  <dataFields count="1">
    <dataField name="Soma de Valor Real " fld="6" baseField="0" baseItem="0" numFmtId="44"/>
  </dataFields>
  <formats count="1">
    <format dxfId="62">
      <pivotArea outline="0" collapsedLevelsAreSubtotals="1" fieldPosition="0"/>
    </format>
  </formats>
  <conditionalFormats count="2">
    <conditionalFormat priority="23">
      <pivotAreas count="1">
        <pivotArea type="data" outline="0" collapsedLevelsAreSubtotals="1" fieldPosition="0">
          <references count="1">
            <reference field="4294967294" count="1" selected="0">
              <x v="0"/>
            </reference>
          </references>
        </pivotArea>
      </pivotAreas>
    </conditionalFormat>
    <conditionalFormat priority="22">
      <pivotAreas count="1">
        <pivotArea type="data" outline="0" collapsedLevelsAreSubtotals="1" fieldPosition="0">
          <references count="1">
            <reference field="4294967294" count="1" selected="0">
              <x v="0"/>
            </reference>
          </references>
        </pivotArea>
      </pivotAreas>
    </conditionalFormat>
  </conditionalFormats>
  <pivotTableStyleInfo name="PivotStyleLight16" showRowHeaders="1" showColHeaders="1" showRowStripes="0" showColStripes="0" showLastColumn="1"/>
  <filters count="1">
    <filter fld="2" type="dateBetween" evalOrder="-1" id="2602" name="Data">
      <autoFilter ref="A1">
        <filterColumn colId="0">
          <customFilters and="1">
            <customFilter operator="greaterThanOrEqual" val="44287"/>
            <customFilter operator="lessThanOrEqual" val="44316"/>
          </customFilters>
        </filterColumn>
      </autoFilter>
      <extLst>
        <ext xmlns:x15="http://schemas.microsoft.com/office/spreadsheetml/2010/11/main" uri="{0605FD5F-26C8-4aeb-8148-2DB25E43C511}">
          <x15:pivotFilter useWholeDay="1"/>
        </ext>
      </extLst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 InsertBlankRowDefault="1"/>
    </ext>
  </extLst>
</pivotTableDefinition>
</file>

<file path=xl/pivotTables/pivotTable10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8680C28-5F1F-4380-B76A-0814DF57D8E8}" name="tbDimResumoMensal" cacheId="2" applyNumberFormats="0" applyBorderFormats="0" applyFontFormats="0" applyPatternFormats="0" applyAlignmentFormats="0" applyWidthHeightFormats="1" dataCaption="Valores" updatedVersion="7" minRefreshableVersion="5" useAutoFormatting="1" itemPrintTitles="1" createdVersion="6" indent="0" outline="1" outlineData="1" multipleFieldFilters="0" chartFormat="26">
  <location ref="W4:Z24" firstHeaderRow="1" firstDataRow="2" firstDataCol="1"/>
  <pivotFields count="8">
    <pivotField subtotalTop="0" showAll="0" insertBlankRow="1"/>
    <pivotField numFmtId="44" subtotalTop="0" showAll="0" insertBlankRow="1"/>
    <pivotField axis="axisRow" numFmtId="14" subtotalTop="0" showAll="0" insertBlankRow="1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ubtotalTop="0" showAll="0" insertBlankRow="1"/>
    <pivotField axis="axisCol" subtotalTop="0" showAll="0" insertBlankRow="1">
      <items count="3">
        <item x="0"/>
        <item x="1"/>
        <item t="default"/>
      </items>
    </pivotField>
    <pivotField axis="axisRow" subtotalTop="0" showAll="0" insertBlankRow="1">
      <items count="17">
        <item x="10"/>
        <item x="4"/>
        <item x="8"/>
        <item x="12"/>
        <item x="5"/>
        <item x="3"/>
        <item x="1"/>
        <item x="2"/>
        <item x="13"/>
        <item x="7"/>
        <item x="9"/>
        <item m="1" x="15"/>
        <item x="6"/>
        <item x="11"/>
        <item x="0"/>
        <item m="1" x="14"/>
        <item t="default"/>
      </items>
    </pivotField>
    <pivotField dataField="1" numFmtId="44" subtotalTop="0" showAll="0" insertBlankRow="1"/>
    <pivotField axis="axisRow" subtotalTop="0" showAll="0" insertBlankRow="1">
      <items count="5">
        <item x="0"/>
        <item x="1"/>
        <item x="2"/>
        <item x="3"/>
        <item t="default"/>
      </items>
    </pivotField>
  </pivotFields>
  <rowFields count="3">
    <field x="7"/>
    <field x="2"/>
    <field x="5"/>
  </rowFields>
  <rowItems count="19">
    <i>
      <x v="2"/>
    </i>
    <i r="1">
      <x v="4"/>
    </i>
    <i r="2">
      <x/>
    </i>
    <i r="2">
      <x v="2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2"/>
    </i>
    <i r="2">
      <x v="13"/>
    </i>
    <i r="2">
      <x v="14"/>
    </i>
    <i t="default" r="1">
      <x v="4"/>
    </i>
    <i t="blank" r="1">
      <x v="4"/>
    </i>
    <i t="default">
      <x v="2"/>
    </i>
    <i t="blank">
      <x v="2"/>
    </i>
    <i t="grand">
      <x/>
    </i>
  </rowItems>
  <colFields count="1">
    <field x="4"/>
  </colFields>
  <colItems count="3">
    <i>
      <x/>
    </i>
    <i>
      <x v="1"/>
    </i>
    <i t="grand">
      <x/>
    </i>
  </colItems>
  <dataFields count="1">
    <dataField name="Soma de Valor Real " fld="6" baseField="0" baseItem="0" numFmtId="44"/>
  </dataFields>
  <formats count="1">
    <format dxfId="48">
      <pivotArea outline="0" collapsedLevelsAreSubtotals="1" fieldPosition="0"/>
    </format>
  </formats>
  <conditionalFormats count="2">
    <conditionalFormat priority="4">
      <pivotAreas count="1">
        <pivotArea type="data" outline="0" collapsedLevelsAreSubtotals="1" fieldPosition="0">
          <references count="1">
            <reference field="4294967294" count="1" selected="0">
              <x v="0"/>
            </reference>
          </references>
        </pivotArea>
      </pivotAreas>
    </conditionalFormat>
    <conditionalFormat priority="3">
      <pivotAreas count="1">
        <pivotArea type="data" outline="0" collapsedLevelsAreSubtotals="1" fieldPosition="0">
          <references count="1">
            <reference field="4294967294" count="1" selected="0">
              <x v="0"/>
            </reference>
          </references>
        </pivotArea>
      </pivotAreas>
    </conditionalFormat>
  </conditionalFormats>
  <chartFormats count="5">
    <chartFormat chart="22" format="0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22" format="1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3" format="0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23" format="1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3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filters count="1">
    <filter fld="2" type="dateBetween" evalOrder="-1" id="1266" name="Data">
      <autoFilter ref="A1">
        <filterColumn colId="0">
          <customFilters and="1">
            <customFilter operator="greaterThanOrEqual" val="44287"/>
            <customFilter operator="lessThanOrEqual" val="44316"/>
          </customFilters>
        </filterColumn>
      </autoFilter>
      <extLst>
        <ext xmlns:x15="http://schemas.microsoft.com/office/spreadsheetml/2010/11/main" uri="{0605FD5F-26C8-4aeb-8148-2DB25E43C511}">
          <x15:pivotFilter useWholeDay="1"/>
        </ext>
      </extLst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 InsertBlankRowDefault="1"/>
    </ext>
  </extLst>
</pivotTableDefinition>
</file>

<file path=xl/pivotTables/pivotTable1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ACC879B-DADF-4389-8669-50D455CF5B29}" name="tbDimMensalTotal" cacheId="2" applyNumberFormats="0" applyBorderFormats="0" applyFontFormats="0" applyPatternFormats="0" applyAlignmentFormats="0" applyWidthHeightFormats="1" dataCaption="Valores" updatedVersion="7" minRefreshableVersion="5" useAutoFormatting="1" itemPrintTitles="1" createdVersion="6" indent="0" outline="1" outlineData="1" multipleFieldFilters="0" chartFormat="31">
  <location ref="AD4:AG10" firstHeaderRow="1" firstDataRow="2" firstDataCol="1"/>
  <pivotFields count="8">
    <pivotField subtotalTop="0" showAll="0" insertBlankRow="1"/>
    <pivotField numFmtId="44" subtotalTop="0" showAll="0" insertBlankRow="1"/>
    <pivotField axis="axisRow" numFmtId="14" subtotalTop="0" showAll="0" insertBlankRow="1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ubtotalTop="0" showAll="0" insertBlankRow="1"/>
    <pivotField axis="axisCol" subtotalTop="0" showAll="0" insertBlankRow="1">
      <items count="3">
        <item x="0"/>
        <item x="1"/>
        <item t="default"/>
      </items>
    </pivotField>
    <pivotField subtotalTop="0" showAll="0" insertBlankRow="1">
      <items count="17">
        <item x="10"/>
        <item x="4"/>
        <item x="8"/>
        <item x="12"/>
        <item x="5"/>
        <item x="3"/>
        <item x="1"/>
        <item x="2"/>
        <item x="13"/>
        <item x="7"/>
        <item x="9"/>
        <item m="1" x="15"/>
        <item x="6"/>
        <item x="11"/>
        <item x="0"/>
        <item m="1" x="14"/>
        <item t="default"/>
      </items>
    </pivotField>
    <pivotField dataField="1" numFmtId="44" subtotalTop="0" showAll="0" insertBlankRow="1"/>
    <pivotField axis="axisRow" subtotalTop="0" showAll="0" insertBlankRow="1">
      <items count="5">
        <item x="0"/>
        <item x="1"/>
        <item x="2"/>
        <item x="3"/>
        <item t="default"/>
      </items>
    </pivotField>
  </pivotFields>
  <rowFields count="2">
    <field x="7"/>
    <field x="2"/>
  </rowFields>
  <rowItems count="5">
    <i>
      <x v="2"/>
    </i>
    <i r="1">
      <x v="4"/>
    </i>
    <i t="default">
      <x v="2"/>
    </i>
    <i t="blank">
      <x v="2"/>
    </i>
    <i t="grand">
      <x/>
    </i>
  </rowItems>
  <colFields count="1">
    <field x="4"/>
  </colFields>
  <colItems count="3">
    <i>
      <x/>
    </i>
    <i>
      <x v="1"/>
    </i>
    <i t="grand">
      <x/>
    </i>
  </colItems>
  <dataFields count="1">
    <dataField name="Soma de Valor Real " fld="6" baseField="0" baseItem="0" numFmtId="44"/>
  </dataFields>
  <formats count="1">
    <format dxfId="49">
      <pivotArea outline="0" collapsedLevelsAreSubtotals="1" fieldPosition="0"/>
    </format>
  </formats>
  <conditionalFormats count="2">
    <conditionalFormat priority="2">
      <pivotAreas count="1">
        <pivotArea type="data" outline="0" collapsedLevelsAreSubtotals="1" fieldPosition="0">
          <references count="1">
            <reference field="4294967294" count="1" selected="0">
              <x v="0"/>
            </reference>
          </references>
        </pivotArea>
      </pivotAreas>
    </conditionalFormat>
    <conditionalFormat priority="1">
      <pivotAreas count="1">
        <pivotArea type="data" outline="0" collapsedLevelsAreSubtotals="1" fieldPosition="0">
          <references count="1">
            <reference field="4294967294" count="1" selected="0">
              <x v="0"/>
            </reference>
          </references>
        </pivotArea>
      </pivotAreas>
    </conditionalFormat>
  </conditionalFormats>
  <chartFormats count="12">
    <chartFormat chart="22" format="0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22" format="1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3" format="0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23" format="1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5" format="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25" format="5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8" format="4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28" format="5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30" format="8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30" format="9" series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30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8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filters count="1">
    <filter fld="2" type="dateBetween" evalOrder="-1" id="1266" name="Data">
      <autoFilter ref="A1">
        <filterColumn colId="0">
          <customFilters and="1">
            <customFilter operator="greaterThanOrEqual" val="44287"/>
            <customFilter operator="lessThanOrEqual" val="44316"/>
          </customFilters>
        </filterColumn>
      </autoFilter>
      <extLst>
        <ext xmlns:x15="http://schemas.microsoft.com/office/spreadsheetml/2010/11/main" uri="{0605FD5F-26C8-4aeb-8148-2DB25E43C511}">
          <x15:pivotFilter useWholeDay="1"/>
        </ext>
      </extLst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 InsertBlankRowDefault="1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518EEAA-29A7-41A2-9DBB-21CBD476C6A3}" name="tbDimSaldoTotalInvestimento" cacheId="2" applyNumberFormats="0" applyBorderFormats="0" applyFontFormats="0" applyPatternFormats="0" applyAlignmentFormats="0" applyWidthHeightFormats="1" dataCaption="Valores" updatedVersion="7" minRefreshableVersion="5" useAutoFormatting="1" itemPrintTitles="1" createdVersion="6" indent="0" outline="1" outlineData="1" multipleFieldFilters="0" chartFormat="4">
  <location ref="AB9:AB10" firstHeaderRow="1" firstDataRow="1" firstDataCol="0" rowPageCount="2" colPageCount="1"/>
  <pivotFields count="8">
    <pivotField showAll="0"/>
    <pivotField numFmtId="44" showAll="0"/>
    <pivotField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Page" showAll="0">
      <items count="3">
        <item x="0"/>
        <item x="1"/>
        <item t="default"/>
      </items>
    </pivotField>
    <pivotField axis="axisPage" showAll="0">
      <items count="17">
        <item x="10"/>
        <item x="4"/>
        <item x="8"/>
        <item x="12"/>
        <item x="5"/>
        <item x="3"/>
        <item x="1"/>
        <item x="2"/>
        <item x="13"/>
        <item x="7"/>
        <item x="9"/>
        <item m="1" x="15"/>
        <item x="6"/>
        <item x="11"/>
        <item x="0"/>
        <item m="1" x="14"/>
        <item t="default"/>
      </items>
    </pivotField>
    <pivotField dataField="1" numFmtId="44" showAll="0"/>
    <pivotField showAll="0" defaultSubtotal="0">
      <items count="4">
        <item sd="0" x="0"/>
        <item x="1"/>
        <item x="2"/>
        <item sd="0" x="3"/>
      </items>
    </pivotField>
  </pivotFields>
  <rowItems count="1">
    <i/>
  </rowItems>
  <colItems count="1">
    <i/>
  </colItems>
  <pageFields count="2">
    <pageField fld="4" item="1" hier="-1"/>
    <pageField fld="5" item="4" hier="-1"/>
  </pageFields>
  <dataFields count="1">
    <dataField name="Soma de Valor Real " fld="6" baseField="7" baseItem="0" numFmtId="44"/>
  </dataFields>
  <formats count="1">
    <format dxfId="63">
      <pivotArea outline="0" collapsedLevelsAreSubtotals="1" fieldPosition="0"/>
    </format>
  </formats>
  <pivotTableStyleInfo name="PivotStyleLight16" showRowHeaders="1" showColHeaders="1" showRowStripes="0" showColStripes="0" showLastColumn="1"/>
  <filters count="1">
    <filter fld="2" type="dateBetween" evalOrder="-1" id="1172" name="Data">
      <autoFilter ref="A1">
        <filterColumn colId="0">
          <customFilters and="1">
            <customFilter operator="greaterThanOrEqual" val="44287"/>
            <customFilter operator="lessThanOrEqual" val="44316"/>
          </customFilters>
        </filterColumn>
      </autoFilter>
      <extLst>
        <ext xmlns:x15="http://schemas.microsoft.com/office/spreadsheetml/2010/11/main" uri="{0605FD5F-26C8-4aeb-8148-2DB25E43C511}">
          <x15:pivotFilter useWholeDay="1"/>
        </ext>
      </extLst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B346326-FF26-4643-908E-58644BE6F875}" name="tbDinSaldoMensalPorCarteira" cacheId="2" applyNumberFormats="0" applyBorderFormats="0" applyFontFormats="0" applyPatternFormats="0" applyAlignmentFormats="0" applyWidthHeightFormats="1" dataCaption="Valores" updatedVersion="7" minRefreshableVersion="5" useAutoFormatting="1" itemPrintTitles="1" createdVersion="6" indent="0" outline="1" outlineData="1" multipleFieldFilters="0" chartFormat="15">
  <location ref="Y7:Z16" firstHeaderRow="1" firstDataRow="1" firstDataCol="1"/>
  <pivotFields count="8">
    <pivotField showAll="0"/>
    <pivotField numFmtId="44" showAll="0"/>
    <pivotField axis="axisRow"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showAll="0">
      <items count="7">
        <item x="4"/>
        <item x="1"/>
        <item x="3"/>
        <item x="2"/>
        <item x="5"/>
        <item x="0"/>
        <item t="default"/>
      </items>
    </pivotField>
    <pivotField showAll="0"/>
    <pivotField showAll="0"/>
    <pivotField dataField="1" numFmtId="44" showAll="0"/>
    <pivotField axis="axisRow" showAll="0" defaultSubtotal="0">
      <items count="4">
        <item sd="0" x="0"/>
        <item x="1"/>
        <item x="2"/>
        <item sd="0" x="3"/>
      </items>
    </pivotField>
  </pivotFields>
  <rowFields count="3">
    <field x="7"/>
    <field x="2"/>
    <field x="3"/>
  </rowFields>
  <rowItems count="9">
    <i>
      <x v="2"/>
    </i>
    <i r="1">
      <x v="4"/>
    </i>
    <i r="2">
      <x/>
    </i>
    <i r="2">
      <x v="1"/>
    </i>
    <i r="2">
      <x v="2"/>
    </i>
    <i r="2">
      <x v="3"/>
    </i>
    <i r="2">
      <x v="4"/>
    </i>
    <i r="2">
      <x v="5"/>
    </i>
    <i t="grand">
      <x/>
    </i>
  </rowItems>
  <colItems count="1">
    <i/>
  </colItems>
  <dataFields count="1">
    <dataField name="Soma de Valor Real " fld="6" baseField="0" baseItem="0" numFmtId="44"/>
  </dataFields>
  <formats count="1">
    <format dxfId="64">
      <pivotArea outline="0" collapsedLevelsAreSubtotals="1" fieldPosition="0"/>
    </format>
  </formats>
  <conditionalFormats count="2">
    <conditionalFormat priority="21">
      <pivotAreas count="1">
        <pivotArea type="data" outline="0" collapsedLevelsAreSubtotals="1" fieldPosition="0">
          <references count="1">
            <reference field="4294967294" count="1" selected="0">
              <x v="0"/>
            </reference>
          </references>
        </pivotArea>
      </pivotAreas>
    </conditionalFormat>
    <conditionalFormat priority="20">
      <pivotAreas count="1">
        <pivotArea type="data" outline="0" collapsedLevelsAreSubtotals="1" fieldPosition="0">
          <references count="1">
            <reference field="4294967294" count="1" selected="0">
              <x v="0"/>
            </reference>
          </references>
        </pivotArea>
      </pivotAreas>
    </conditionalFormat>
  </conditionalFormats>
  <chartFormats count="20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0" format="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7" series="1">
      <pivotArea type="data" outline="0" fieldPosition="0">
        <references count="4">
          <reference field="4294967294" count="1" selected="0">
            <x v="0"/>
          </reference>
          <reference field="2" count="1" selected="0">
            <x v="12"/>
          </reference>
          <reference field="3" count="1" selected="0">
            <x v="1"/>
          </reference>
          <reference field="7" count="1" selected="0">
            <x v="1"/>
          </reference>
        </references>
      </pivotArea>
    </chartFormat>
    <chartFormat chart="0" format="8" series="1">
      <pivotArea type="data" outline="0" fieldPosition="0">
        <references count="4">
          <reference field="4294967294" count="1" selected="0">
            <x v="0"/>
          </reference>
          <reference field="2" count="1" selected="0">
            <x v="12"/>
          </reference>
          <reference field="3" count="1" selected="0">
            <x v="2"/>
          </reference>
          <reference field="7" count="1" selected="0">
            <x v="1"/>
          </reference>
        </references>
      </pivotArea>
    </chartFormat>
    <chartFormat chart="0" format="9" series="1">
      <pivotArea type="data" outline="0" fieldPosition="0">
        <references count="4">
          <reference field="4294967294" count="1" selected="0">
            <x v="0"/>
          </reference>
          <reference field="2" count="1" selected="0">
            <x v="12"/>
          </reference>
          <reference field="3" count="1" selected="0">
            <x v="3"/>
          </reference>
          <reference field="7" count="1" selected="0">
            <x v="1"/>
          </reference>
        </references>
      </pivotArea>
    </chartFormat>
    <chartFormat chart="0" format="10" series="1">
      <pivotArea type="data" outline="0" fieldPosition="0">
        <references count="4">
          <reference field="4294967294" count="1" selected="0">
            <x v="0"/>
          </reference>
          <reference field="2" count="1" selected="0">
            <x v="12"/>
          </reference>
          <reference field="3" count="1" selected="0">
            <x v="4"/>
          </reference>
          <reference field="7" count="1" selected="0">
            <x v="1"/>
          </reference>
        </references>
      </pivotArea>
    </chartFormat>
    <chartFormat chart="0" format="11" series="1">
      <pivotArea type="data" outline="0" fieldPosition="0">
        <references count="4">
          <reference field="4294967294" count="1" selected="0">
            <x v="0"/>
          </reference>
          <reference field="2" count="1" selected="0">
            <x v="12"/>
          </reference>
          <reference field="3" count="1" selected="0">
            <x v="5"/>
          </reference>
          <reference field="7" count="1" selected="0">
            <x v="1"/>
          </reference>
        </references>
      </pivotArea>
    </chartFormat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4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4" format="1" series="1">
      <pivotArea type="data" outline="0" fieldPosition="0">
        <references count="4">
          <reference field="4294967294" count="1" selected="0">
            <x v="0"/>
          </reference>
          <reference field="2" count="1" selected="0">
            <x v="2"/>
          </reference>
          <reference field="3" count="1" selected="0">
            <x v="1"/>
          </reference>
          <reference field="7" count="1" selected="0">
            <x v="2"/>
          </reference>
        </references>
      </pivotArea>
    </chartFormat>
    <chartFormat chart="14" format="2" series="1">
      <pivotArea type="data" outline="0" fieldPosition="0">
        <references count="4">
          <reference field="4294967294" count="1" selected="0">
            <x v="0"/>
          </reference>
          <reference field="2" count="1" selected="0">
            <x v="2"/>
          </reference>
          <reference field="3" count="1" selected="0">
            <x v="2"/>
          </reference>
          <reference field="7" count="1" selected="0">
            <x v="2"/>
          </reference>
        </references>
      </pivotArea>
    </chartFormat>
    <chartFormat chart="14" format="3" series="1">
      <pivotArea type="data" outline="0" fieldPosition="0">
        <references count="4">
          <reference field="4294967294" count="1" selected="0">
            <x v="0"/>
          </reference>
          <reference field="2" count="1" selected="0">
            <x v="2"/>
          </reference>
          <reference field="3" count="1" selected="0">
            <x v="3"/>
          </reference>
          <reference field="7" count="1" selected="0">
            <x v="2"/>
          </reference>
        </references>
      </pivotArea>
    </chartFormat>
    <chartFormat chart="14" format="4" series="1">
      <pivotArea type="data" outline="0" fieldPosition="0">
        <references count="4">
          <reference field="4294967294" count="1" selected="0">
            <x v="0"/>
          </reference>
          <reference field="2" count="1" selected="0">
            <x v="2"/>
          </reference>
          <reference field="3" count="1" selected="0">
            <x v="4"/>
          </reference>
          <reference field="7" count="1" selected="0">
            <x v="2"/>
          </reference>
        </references>
      </pivotArea>
    </chartFormat>
    <chartFormat chart="14" format="5" series="1">
      <pivotArea type="data" outline="0" fieldPosition="0">
        <references count="4">
          <reference field="4294967294" count="1" selected="0">
            <x v="0"/>
          </reference>
          <reference field="2" count="1" selected="0">
            <x v="2"/>
          </reference>
          <reference field="3" count="1" selected="0">
            <x v="5"/>
          </reference>
          <reference field="7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filters count="1">
    <filter fld="2" type="dateBetween" evalOrder="-1" id="2604" name="Data">
      <autoFilter ref="A1">
        <filterColumn colId="0">
          <customFilters and="1">
            <customFilter operator="greaterThanOrEqual" val="44287"/>
            <customFilter operator="lessThanOrEqual" val="44316"/>
          </customFilters>
        </filterColumn>
      </autoFilter>
      <extLst>
        <ext xmlns:x15="http://schemas.microsoft.com/office/spreadsheetml/2010/11/main" uri="{0605FD5F-26C8-4aeb-8148-2DB25E43C511}">
          <x15:pivotFilter useWholeDay="1"/>
        </ext>
      </extLst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539854F-D0E3-44E2-97BC-410F6DF94FE5}" name="Tabela dinâmica4" cacheId="2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14">
  <location ref="W5:X15" firstHeaderRow="1" firstDataRow="1" firstDataCol="1"/>
  <pivotFields count="8">
    <pivotField showAll="0"/>
    <pivotField numFmtId="44" showAll="0"/>
    <pivotField axis="axisRow"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showAll="0"/>
    <pivotField showAll="0"/>
    <pivotField dataField="1" numFmtId="44" showAll="0"/>
    <pivotField axis="axisRow" showAll="0" defaultSubtotal="0">
      <items count="4">
        <item sd="0" x="0"/>
        <item x="1"/>
        <item x="2"/>
        <item sd="0" x="3"/>
      </items>
    </pivotField>
  </pivotFields>
  <rowFields count="2">
    <field x="7"/>
    <field x="2"/>
  </rowFields>
  <rowItems count="10">
    <i>
      <x v="1"/>
    </i>
    <i r="1">
      <x v="10"/>
    </i>
    <i r="1">
      <x v="11"/>
    </i>
    <i r="1">
      <x v="12"/>
    </i>
    <i>
      <x v="2"/>
    </i>
    <i r="1">
      <x v="1"/>
    </i>
    <i r="1">
      <x v="2"/>
    </i>
    <i r="1">
      <x v="3"/>
    </i>
    <i r="1">
      <x v="4"/>
    </i>
    <i t="grand">
      <x/>
    </i>
  </rowItems>
  <colItems count="1">
    <i/>
  </colItems>
  <dataFields count="1">
    <dataField name="Soma de Valor Real " fld="6" baseField="0" baseItem="0"/>
  </dataFields>
  <chartFormats count="2">
    <chartFormat chart="11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3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4ABC730-307D-4D63-9685-D275FF5AA3BD}" name="tbDimReceitasCarteira" cacheId="2" applyNumberFormats="0" applyBorderFormats="0" applyFontFormats="0" applyPatternFormats="0" applyAlignmentFormats="0" applyWidthHeightFormats="1" dataCaption="Valores" updatedVersion="7" minRefreshableVersion="5" useAutoFormatting="1" rowGrandTotals="0" itemPrintTitles="1" createdVersion="6" indent="0" compact="0" compactData="0" multipleFieldFilters="0" chartFormat="7">
  <location ref="AA5:AD11" firstHeaderRow="1" firstDataRow="1" firstDataCol="3" rowPageCount="1" colPageCount="1"/>
  <pivotFields count="8">
    <pivotField compact="0" outline="0" subtotalTop="0" showAll="0"/>
    <pivotField compact="0" numFmtId="44" outline="0" subtotalTop="0" showAll="0"/>
    <pivotField axis="axisRow" compact="0" numFmtId="14" outline="0" subtotalTop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compact="0" outline="0" subtotalTop="0" showAll="0" sortType="ascending">
      <items count="7">
        <item x="4"/>
        <item x="1"/>
        <item x="3"/>
        <item x="2"/>
        <item x="5"/>
        <item x="0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Page" compact="0" outline="0" subtotalTop="0" showAll="0">
      <items count="3">
        <item x="0"/>
        <item x="1"/>
        <item t="default"/>
      </items>
    </pivotField>
    <pivotField compact="0" outline="0" subtotalTop="0" showAll="0"/>
    <pivotField dataField="1" compact="0" numFmtId="44" outline="0" subtotalTop="0" showAll="0"/>
    <pivotField axis="axisRow" compact="0" outline="0" subtotalTop="0" showAll="0">
      <items count="5">
        <item sd="0" x="0"/>
        <item sd="0" x="1"/>
        <item x="2"/>
        <item sd="0" x="3"/>
        <item t="default"/>
      </items>
    </pivotField>
  </pivotFields>
  <rowFields count="3">
    <field x="7"/>
    <field x="2"/>
    <field x="3"/>
  </rowFields>
  <rowItems count="6">
    <i>
      <x v="2"/>
      <x v="4"/>
      <x/>
    </i>
    <i r="2">
      <x v="1"/>
    </i>
    <i r="2">
      <x v="4"/>
    </i>
    <i r="2">
      <x v="2"/>
    </i>
    <i t="default" r="1">
      <x v="4"/>
    </i>
    <i t="default">
      <x v="2"/>
    </i>
  </rowItems>
  <colItems count="1">
    <i/>
  </colItems>
  <pageFields count="1">
    <pageField fld="4" item="1" hier="-1"/>
  </pageFields>
  <dataFields count="1">
    <dataField name="Soma de Valor Real " fld="6" baseField="0" baseItem="0" numFmtId="44"/>
  </dataFields>
  <formats count="1">
    <format dxfId="60">
      <pivotArea outline="0" collapsedLevelsAreSubtotals="1" fieldPosition="0"/>
    </format>
  </formats>
  <chartFormats count="6">
    <chartFormat chart="5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1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5" format="12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5" format="13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5" format="14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5" format="15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</chartFormats>
  <pivotTableStyleInfo name="PivotStyleMedium7" showRowHeaders="1" showColHeaders="1" showRowStripes="0" showColStripes="0" showLastColumn="1"/>
  <filters count="1">
    <filter fld="2" type="dateBetween" evalOrder="-1" id="1205" name="Data">
      <autoFilter ref="A1">
        <filterColumn colId="0">
          <customFilters and="1">
            <customFilter operator="greaterThanOrEqual" val="44287"/>
            <customFilter operator="lessThanOrEqual" val="44316"/>
          </customFilters>
        </filterColumn>
      </autoFilter>
      <extLst>
        <ext xmlns:x15="http://schemas.microsoft.com/office/spreadsheetml/2010/11/main" uri="{0605FD5F-26C8-4aeb-8148-2DB25E43C511}">
          <x15:pivotFilter useWholeDay="1"/>
        </ext>
      </extLst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A33597E-CE5B-4B85-8552-8CEA1971F19D}" name="tbDimReceitasMes" cacheId="2" applyNumberFormats="0" applyBorderFormats="0" applyFontFormats="0" applyPatternFormats="0" applyAlignmentFormats="0" applyWidthHeightFormats="1" dataCaption="Valores" updatedVersion="7" minRefreshableVersion="5" useAutoFormatting="1" itemPrintTitles="1" createdVersion="6" indent="0" outline="1" outlineData="1" multipleFieldFilters="0">
  <location ref="W5:X8" firstHeaderRow="1" firstDataRow="1" firstDataCol="1" rowPageCount="1" colPageCount="1"/>
  <pivotFields count="8">
    <pivotField showAll="0"/>
    <pivotField numFmtId="44" showAll="0"/>
    <pivotField axis="axisRow"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Page" showAll="0">
      <items count="3">
        <item x="0"/>
        <item x="1"/>
        <item t="default"/>
      </items>
    </pivotField>
    <pivotField showAll="0"/>
    <pivotField dataField="1" numFmtId="44" showAll="0"/>
    <pivotField axis="axisRow" showAll="0" defaultSubtotal="0">
      <items count="4">
        <item sd="0" x="0"/>
        <item x="1"/>
        <item x="2"/>
        <item sd="0" x="3"/>
      </items>
    </pivotField>
  </pivotFields>
  <rowFields count="2">
    <field x="7"/>
    <field x="2"/>
  </rowFields>
  <rowItems count="3">
    <i>
      <x v="2"/>
    </i>
    <i r="1">
      <x v="4"/>
    </i>
    <i t="grand">
      <x/>
    </i>
  </rowItems>
  <colItems count="1">
    <i/>
  </colItems>
  <pageFields count="1">
    <pageField fld="4" item="1" hier="-1"/>
  </pageFields>
  <dataFields count="1">
    <dataField name="Soma de Valor Real " fld="6" baseField="0" baseItem="0"/>
  </dataFields>
  <pivotTableStyleInfo name="PivotStyleMedium7" showRowHeaders="1" showColHeaders="1" showRowStripes="0" showColStripes="0" showLastColumn="1"/>
  <filters count="1">
    <filter fld="2" type="dateBetween" evalOrder="-1" id="1205" name="Data">
      <autoFilter ref="A1">
        <filterColumn colId="0">
          <customFilters and="1">
            <customFilter operator="greaterThanOrEqual" val="44287"/>
            <customFilter operator="lessThanOrEqual" val="44316"/>
          </customFilters>
        </filterColumn>
      </autoFilter>
      <extLst>
        <ext xmlns:x15="http://schemas.microsoft.com/office/spreadsheetml/2010/11/main" uri="{0605FD5F-26C8-4aeb-8148-2DB25E43C511}">
          <x15:pivotFilter useWholeDay="1"/>
        </ext>
      </extLst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155BBBB-AEDA-402A-9724-052DA7F7CCC1}" name="Tabela dinâmica22" cacheId="2" applyNumberFormats="0" applyBorderFormats="0" applyFontFormats="0" applyPatternFormats="0" applyAlignmentFormats="0" applyWidthHeightFormats="1" dataCaption="Valores" updatedVersion="7" minRefreshableVersion="5" useAutoFormatting="1" rowGrandTotals="0" itemPrintTitles="1" createdVersion="6" indent="0" compact="0" compactData="0" multipleFieldFilters="0" chartFormat="7">
  <location ref="AF5:AI11" firstHeaderRow="1" firstDataRow="1" firstDataCol="3" rowPageCount="1" colPageCount="1"/>
  <pivotFields count="8">
    <pivotField compact="0" outline="0" subtotalTop="0" showAll="0"/>
    <pivotField compact="0" numFmtId="44" outline="0" subtotalTop="0" showAll="0"/>
    <pivotField axis="axisRow" compact="0" numFmtId="14" outline="0" subtotalTop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compact="0" outline="0" subtotalTop="0" showAll="0" sortType="ascending">
      <items count="7">
        <item x="4"/>
        <item x="1"/>
        <item x="3"/>
        <item x="2"/>
        <item x="5"/>
        <item x="0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Page" compact="0" outline="0" subtotalTop="0" showAll="0">
      <items count="3">
        <item x="0"/>
        <item x="1"/>
        <item t="default"/>
      </items>
    </pivotField>
    <pivotField compact="0" outline="0" subtotalTop="0" showAll="0"/>
    <pivotField dataField="1" compact="0" numFmtId="44" outline="0" subtotalTop="0" showAll="0"/>
    <pivotField axis="axisRow" compact="0" outline="0" subtotalTop="0" showAll="0">
      <items count="5">
        <item sd="0" x="0"/>
        <item sd="0" x="1"/>
        <item x="2"/>
        <item sd="0" x="3"/>
        <item t="default"/>
      </items>
    </pivotField>
  </pivotFields>
  <rowFields count="3">
    <field x="7"/>
    <field x="2"/>
    <field x="3"/>
  </rowFields>
  <rowItems count="6">
    <i>
      <x v="2"/>
      <x v="4"/>
      <x/>
    </i>
    <i r="2">
      <x v="1"/>
    </i>
    <i r="2">
      <x v="4"/>
    </i>
    <i r="2">
      <x v="2"/>
    </i>
    <i t="default" r="1">
      <x v="4"/>
    </i>
    <i t="default">
      <x v="2"/>
    </i>
  </rowItems>
  <colItems count="1">
    <i/>
  </colItems>
  <pageFields count="1">
    <pageField fld="4" item="1" hier="-1"/>
  </pageFields>
  <dataFields count="1">
    <dataField name="Soma de Valor Real " fld="6" baseField="0" baseItem="0" numFmtId="44"/>
  </dataFields>
  <formats count="1">
    <format dxfId="61">
      <pivotArea outline="0" collapsedLevelsAreSubtotals="1" fieldPosition="0"/>
    </format>
  </formats>
  <chartFormats count="7">
    <chartFormat chart="5" format="1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1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"/>
          </reference>
        </references>
      </pivotArea>
    </chartFormat>
    <chartFormat chart="5" format="12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2"/>
          </reference>
        </references>
      </pivotArea>
    </chartFormat>
    <chartFormat chart="5" format="13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3"/>
          </reference>
        </references>
      </pivotArea>
    </chartFormat>
    <chartFormat chart="5" format="14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4"/>
          </reference>
        </references>
      </pivotArea>
    </chartFormat>
    <chartFormat chart="5" format="15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5"/>
          </reference>
        </references>
      </pivotArea>
    </chartFormat>
    <chartFormat chart="6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Medium7" showRowHeaders="1" showColHeaders="1" showRowStripes="0" showColStripes="0" showLastColumn="1"/>
  <filters count="1">
    <filter fld="2" type="dateBetween" evalOrder="-1" id="1205" name="Data">
      <autoFilter ref="A1">
        <filterColumn colId="0">
          <customFilters and="1">
            <customFilter operator="greaterThanOrEqual" val="44287"/>
            <customFilter operator="lessThanOrEqual" val="44316"/>
          </customFilters>
        </filterColumn>
      </autoFilter>
      <extLst>
        <ext xmlns:x15="http://schemas.microsoft.com/office/spreadsheetml/2010/11/main" uri="{0605FD5F-26C8-4aeb-8148-2DB25E43C511}">
          <x15:pivotFilter useWholeDay="1"/>
        </ext>
      </extLst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633BFED-B096-4DC0-94F5-8DCF8AA81C00}" name="Tabela dinâmica3" cacheId="2" applyNumberFormats="0" applyBorderFormats="0" applyFontFormats="0" applyPatternFormats="0" applyAlignmentFormats="0" applyWidthHeightFormats="1" dataCaption="Valores" updatedVersion="7" minRefreshableVersion="5" useAutoFormatting="1" itemPrintTitles="1" createdVersion="6" indent="0" outline="1" outlineData="1" multipleFieldFilters="0" chartFormat="33" rowHeaderCaption="Datas">
  <location ref="AA6:AB27" firstHeaderRow="1" firstDataRow="1" firstDataCol="1" rowPageCount="1" colPageCount="1"/>
  <pivotFields count="8">
    <pivotField showAll="0" insertBlankRow="1"/>
    <pivotField numFmtId="44" showAll="0" insertBlankRow="1"/>
    <pivotField axis="axisRow" numFmtId="14" showAll="0" insertBlankRow="1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showAll="0" insertBlankRow="1">
      <items count="7">
        <item x="4"/>
        <item x="1"/>
        <item x="3"/>
        <item x="2"/>
        <item x="5"/>
        <item x="0"/>
        <item t="default"/>
      </items>
    </pivotField>
    <pivotField axis="axisPage" showAll="0" insertBlankRow="1">
      <items count="3">
        <item x="0"/>
        <item x="1"/>
        <item t="default"/>
      </items>
    </pivotField>
    <pivotField showAll="0" insertBlankRow="1" sortType="ascending">
      <items count="17">
        <item x="10"/>
        <item x="4"/>
        <item x="8"/>
        <item x="12"/>
        <item x="5"/>
        <item x="3"/>
        <item x="1"/>
        <item x="2"/>
        <item x="13"/>
        <item x="7"/>
        <item x="9"/>
        <item m="1" x="15"/>
        <item x="6"/>
        <item x="11"/>
        <item x="0"/>
        <item m="1" x="14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numFmtId="44" showAll="0" insertBlankRow="1"/>
    <pivotField axis="axisRow" showAll="0" insertBlankRow="1">
      <items count="5">
        <item x="0"/>
        <item x="1"/>
        <item x="2"/>
        <item x="3"/>
        <item t="default"/>
      </items>
    </pivotField>
  </pivotFields>
  <rowFields count="3">
    <field x="3"/>
    <field x="7"/>
    <field x="2"/>
  </rowFields>
  <rowItems count="21">
    <i>
      <x/>
    </i>
    <i r="1">
      <x v="2"/>
    </i>
    <i r="2">
      <x v="4"/>
    </i>
    <i t="blank" r="1">
      <x v="2"/>
    </i>
    <i>
      <x v="1"/>
    </i>
    <i r="1">
      <x v="2"/>
    </i>
    <i r="2">
      <x v="4"/>
    </i>
    <i t="blank" r="1">
      <x v="2"/>
    </i>
    <i>
      <x v="2"/>
    </i>
    <i r="1">
      <x v="2"/>
    </i>
    <i r="2">
      <x v="4"/>
    </i>
    <i t="blank" r="1">
      <x v="2"/>
    </i>
    <i>
      <x v="3"/>
    </i>
    <i r="1">
      <x v="2"/>
    </i>
    <i r="2">
      <x v="4"/>
    </i>
    <i t="blank" r="1">
      <x v="2"/>
    </i>
    <i>
      <x v="5"/>
    </i>
    <i r="1">
      <x v="2"/>
    </i>
    <i r="2">
      <x v="4"/>
    </i>
    <i t="blank" r="1">
      <x v="2"/>
    </i>
    <i t="grand">
      <x/>
    </i>
  </rowItems>
  <colItems count="1">
    <i/>
  </colItems>
  <pageFields count="1">
    <pageField fld="4" item="0" hier="-1"/>
  </pageFields>
  <dataFields count="1">
    <dataField name="Soma de Valor Real " fld="6" baseField="0" baseItem="0"/>
  </dataFields>
  <formats count="1">
    <format dxfId="54">
      <pivotArea outline="0" collapsedLevelsAreSubtotals="1" fieldPosition="0"/>
    </format>
  </formats>
  <conditionalFormats count="2">
    <conditionalFormat priority="2">
      <pivotAreas count="1">
        <pivotArea type="data" outline="0" collapsedLevelsAreSubtotals="1" fieldPosition="0">
          <references count="1">
            <reference field="4294967294" count="1" selected="0">
              <x v="0"/>
            </reference>
          </references>
        </pivotArea>
      </pivotAreas>
    </conditionalFormat>
    <conditionalFormat priority="1">
      <pivotAreas count="1">
        <pivotArea type="data" outline="0" collapsedLevelsAreSubtotals="1" fieldPosition="0">
          <references count="1">
            <reference field="4294967294" count="1" selected="0">
              <x v="0"/>
            </reference>
          </references>
        </pivotArea>
      </pivotAreas>
    </conditionalFormat>
  </conditionalFormats>
  <chartFormats count="26">
    <chartFormat chart="23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5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9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9" format="9">
      <pivotArea type="data" outline="0" fieldPosition="0">
        <references count="4">
          <reference field="4294967294" count="1" selected="0">
            <x v="0"/>
          </reference>
          <reference field="2" count="1" selected="0">
            <x v="3"/>
          </reference>
          <reference field="3" count="1" selected="0">
            <x v="0"/>
          </reference>
          <reference field="7" count="1" selected="0">
            <x v="2"/>
          </reference>
        </references>
      </pivotArea>
    </chartFormat>
    <chartFormat chart="29" format="10">
      <pivotArea type="data" outline="0" fieldPosition="0">
        <references count="4">
          <reference field="4294967294" count="1" selected="0">
            <x v="0"/>
          </reference>
          <reference field="2" count="1" selected="0">
            <x v="3"/>
          </reference>
          <reference field="3" count="1" selected="0">
            <x v="1"/>
          </reference>
          <reference field="7" count="1" selected="0">
            <x v="2"/>
          </reference>
        </references>
      </pivotArea>
    </chartFormat>
    <chartFormat chart="29" format="11">
      <pivotArea type="data" outline="0" fieldPosition="0">
        <references count="4">
          <reference field="4294967294" count="1" selected="0">
            <x v="0"/>
          </reference>
          <reference field="2" count="1" selected="0">
            <x v="3"/>
          </reference>
          <reference field="3" count="1" selected="0">
            <x v="2"/>
          </reference>
          <reference field="7" count="1" selected="0">
            <x v="2"/>
          </reference>
        </references>
      </pivotArea>
    </chartFormat>
    <chartFormat chart="29" format="12">
      <pivotArea type="data" outline="0" fieldPosition="0">
        <references count="4">
          <reference field="4294967294" count="1" selected="0">
            <x v="0"/>
          </reference>
          <reference field="2" count="1" selected="0">
            <x v="3"/>
          </reference>
          <reference field="3" count="1" selected="0">
            <x v="3"/>
          </reference>
          <reference field="7" count="1" selected="0">
            <x v="2"/>
          </reference>
        </references>
      </pivotArea>
    </chartFormat>
    <chartFormat chart="29" format="13">
      <pivotArea type="data" outline="0" fieldPosition="0">
        <references count="4">
          <reference field="4294967294" count="1" selected="0">
            <x v="0"/>
          </reference>
          <reference field="2" count="1" selected="0">
            <x v="3"/>
          </reference>
          <reference field="3" count="1" selected="0">
            <x v="4"/>
          </reference>
          <reference field="7" count="1" selected="0">
            <x v="2"/>
          </reference>
        </references>
      </pivotArea>
    </chartFormat>
    <chartFormat chart="29" format="14">
      <pivotArea type="data" outline="0" fieldPosition="0">
        <references count="4">
          <reference field="4294967294" count="1" selected="0">
            <x v="0"/>
          </reference>
          <reference field="2" count="1" selected="0">
            <x v="3"/>
          </reference>
          <reference field="3" count="1" selected="0">
            <x v="5"/>
          </reference>
          <reference field="7" count="1" selected="0">
            <x v="2"/>
          </reference>
        </references>
      </pivotArea>
    </chartFormat>
    <chartFormat chart="32" format="2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2" format="23">
      <pivotArea type="data" outline="0" fieldPosition="0">
        <references count="4">
          <reference field="4294967294" count="1" selected="0">
            <x v="0"/>
          </reference>
          <reference field="2" count="1" selected="0">
            <x v="3"/>
          </reference>
          <reference field="3" count="1" selected="0">
            <x v="0"/>
          </reference>
          <reference field="7" count="1" selected="0">
            <x v="2"/>
          </reference>
        </references>
      </pivotArea>
    </chartFormat>
    <chartFormat chart="32" format="24">
      <pivotArea type="data" outline="0" fieldPosition="0">
        <references count="4">
          <reference field="4294967294" count="1" selected="0">
            <x v="0"/>
          </reference>
          <reference field="2" count="1" selected="0">
            <x v="3"/>
          </reference>
          <reference field="3" count="1" selected="0">
            <x v="1"/>
          </reference>
          <reference field="7" count="1" selected="0">
            <x v="2"/>
          </reference>
        </references>
      </pivotArea>
    </chartFormat>
    <chartFormat chart="32" format="25">
      <pivotArea type="data" outline="0" fieldPosition="0">
        <references count="4">
          <reference field="4294967294" count="1" selected="0">
            <x v="0"/>
          </reference>
          <reference field="2" count="1" selected="0">
            <x v="3"/>
          </reference>
          <reference field="3" count="1" selected="0">
            <x v="2"/>
          </reference>
          <reference field="7" count="1" selected="0">
            <x v="2"/>
          </reference>
        </references>
      </pivotArea>
    </chartFormat>
    <chartFormat chart="32" format="26">
      <pivotArea type="data" outline="0" fieldPosition="0">
        <references count="4">
          <reference field="4294967294" count="1" selected="0">
            <x v="0"/>
          </reference>
          <reference field="2" count="1" selected="0">
            <x v="3"/>
          </reference>
          <reference field="3" count="1" selected="0">
            <x v="3"/>
          </reference>
          <reference field="7" count="1" selected="0">
            <x v="2"/>
          </reference>
        </references>
      </pivotArea>
    </chartFormat>
    <chartFormat chart="32" format="27">
      <pivotArea type="data" outline="0" fieldPosition="0">
        <references count="4">
          <reference field="4294967294" count="1" selected="0">
            <x v="0"/>
          </reference>
          <reference field="2" count="1" selected="0">
            <x v="3"/>
          </reference>
          <reference field="3" count="1" selected="0">
            <x v="4"/>
          </reference>
          <reference field="7" count="1" selected="0">
            <x v="2"/>
          </reference>
        </references>
      </pivotArea>
    </chartFormat>
    <chartFormat chart="32" format="28">
      <pivotArea type="data" outline="0" fieldPosition="0">
        <references count="4">
          <reference field="4294967294" count="1" selected="0">
            <x v="0"/>
          </reference>
          <reference field="2" count="1" selected="0">
            <x v="3"/>
          </reference>
          <reference field="3" count="1" selected="0">
            <x v="5"/>
          </reference>
          <reference field="7" count="1" selected="0">
            <x v="2"/>
          </reference>
        </references>
      </pivotArea>
    </chartFormat>
    <chartFormat chart="32" format="29">
      <pivotArea type="data" outline="0" fieldPosition="0">
        <references count="4">
          <reference field="4294967294" count="1" selected="0">
            <x v="0"/>
          </reference>
          <reference field="2" count="1" selected="0">
            <x v="4"/>
          </reference>
          <reference field="3" count="1" selected="0">
            <x v="0"/>
          </reference>
          <reference field="7" count="1" selected="0">
            <x v="2"/>
          </reference>
        </references>
      </pivotArea>
    </chartFormat>
    <chartFormat chart="32" format="30">
      <pivotArea type="data" outline="0" fieldPosition="0">
        <references count="4">
          <reference field="4294967294" count="1" selected="0">
            <x v="0"/>
          </reference>
          <reference field="2" count="1" selected="0">
            <x v="4"/>
          </reference>
          <reference field="3" count="1" selected="0">
            <x v="1"/>
          </reference>
          <reference field="7" count="1" selected="0">
            <x v="2"/>
          </reference>
        </references>
      </pivotArea>
    </chartFormat>
    <chartFormat chart="32" format="31">
      <pivotArea type="data" outline="0" fieldPosition="0">
        <references count="4">
          <reference field="4294967294" count="1" selected="0">
            <x v="0"/>
          </reference>
          <reference field="2" count="1" selected="0">
            <x v="4"/>
          </reference>
          <reference field="3" count="1" selected="0">
            <x v="2"/>
          </reference>
          <reference field="7" count="1" selected="0">
            <x v="2"/>
          </reference>
        </references>
      </pivotArea>
    </chartFormat>
    <chartFormat chart="32" format="32">
      <pivotArea type="data" outline="0" fieldPosition="0">
        <references count="4">
          <reference field="4294967294" count="1" selected="0">
            <x v="0"/>
          </reference>
          <reference field="2" count="1" selected="0">
            <x v="4"/>
          </reference>
          <reference field="3" count="1" selected="0">
            <x v="3"/>
          </reference>
          <reference field="7" count="1" selected="0">
            <x v="2"/>
          </reference>
        </references>
      </pivotArea>
    </chartFormat>
    <chartFormat chart="32" format="33">
      <pivotArea type="data" outline="0" fieldPosition="0">
        <references count="4">
          <reference field="4294967294" count="1" selected="0">
            <x v="0"/>
          </reference>
          <reference field="2" count="1" selected="0">
            <x v="4"/>
          </reference>
          <reference field="3" count="1" selected="0">
            <x v="5"/>
          </reference>
          <reference field="7" count="1" selected="0">
            <x v="2"/>
          </reference>
        </references>
      </pivotArea>
    </chartFormat>
    <chartFormat chart="29" format="15">
      <pivotArea type="data" outline="0" fieldPosition="0">
        <references count="4">
          <reference field="4294967294" count="1" selected="0">
            <x v="0"/>
          </reference>
          <reference field="2" count="1" selected="0">
            <x v="4"/>
          </reference>
          <reference field="3" count="1" selected="0">
            <x v="0"/>
          </reference>
          <reference field="7" count="1" selected="0">
            <x v="2"/>
          </reference>
        </references>
      </pivotArea>
    </chartFormat>
    <chartFormat chart="29" format="16">
      <pivotArea type="data" outline="0" fieldPosition="0">
        <references count="4">
          <reference field="4294967294" count="1" selected="0">
            <x v="0"/>
          </reference>
          <reference field="2" count="1" selected="0">
            <x v="4"/>
          </reference>
          <reference field="3" count="1" selected="0">
            <x v="1"/>
          </reference>
          <reference field="7" count="1" selected="0">
            <x v="2"/>
          </reference>
        </references>
      </pivotArea>
    </chartFormat>
    <chartFormat chart="29" format="17">
      <pivotArea type="data" outline="0" fieldPosition="0">
        <references count="4">
          <reference field="4294967294" count="1" selected="0">
            <x v="0"/>
          </reference>
          <reference field="2" count="1" selected="0">
            <x v="4"/>
          </reference>
          <reference field="3" count="1" selected="0">
            <x v="2"/>
          </reference>
          <reference field="7" count="1" selected="0">
            <x v="2"/>
          </reference>
        </references>
      </pivotArea>
    </chartFormat>
    <chartFormat chart="29" format="18">
      <pivotArea type="data" outline="0" fieldPosition="0">
        <references count="4">
          <reference field="4294967294" count="1" selected="0">
            <x v="0"/>
          </reference>
          <reference field="2" count="1" selected="0">
            <x v="4"/>
          </reference>
          <reference field="3" count="1" selected="0">
            <x v="3"/>
          </reference>
          <reference field="7" count="1" selected="0">
            <x v="2"/>
          </reference>
        </references>
      </pivotArea>
    </chartFormat>
    <chartFormat chart="29" format="19">
      <pivotArea type="data" outline="0" fieldPosition="0">
        <references count="4">
          <reference field="4294967294" count="1" selected="0">
            <x v="0"/>
          </reference>
          <reference field="2" count="1" selected="0">
            <x v="4"/>
          </reference>
          <reference field="3" count="1" selected="0">
            <x v="5"/>
          </reference>
          <reference field="7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filters count="1">
    <filter fld="2" type="dateBetween" evalOrder="-1" id="1742" name="Data">
      <autoFilter ref="A1">
        <filterColumn colId="0">
          <customFilters and="1">
            <customFilter operator="greaterThanOrEqual" val="44287"/>
            <customFilter operator="lessThanOrEqual" val="44316"/>
          </customFilters>
        </filterColumn>
      </autoFilter>
      <extLst>
        <ext xmlns:x15="http://schemas.microsoft.com/office/spreadsheetml/2010/11/main" uri="{0605FD5F-26C8-4aeb-8148-2DB25E43C511}">
          <x15:pivotFilter useWholeDay="1"/>
        </ext>
      </extLst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E64182F-A458-4EC5-9307-3F631ABCBD80}" name="Tabela dinâmica13" cacheId="2" applyNumberFormats="0" applyBorderFormats="0" applyFontFormats="0" applyPatternFormats="0" applyAlignmentFormats="0" applyWidthHeightFormats="1" dataCaption="Valores" updatedVersion="7" minRefreshableVersion="5" useAutoFormatting="1" itemPrintTitles="1" createdVersion="6" indent="0" outline="1" outlineData="1" multipleFieldFilters="0" chartFormat="26" rowHeaderCaption="Datas">
  <location ref="W5:X19" firstHeaderRow="1" firstDataRow="1" firstDataCol="1" rowPageCount="1" colPageCount="1"/>
  <pivotFields count="8">
    <pivotField showAll="0" insertBlankRow="1"/>
    <pivotField numFmtId="44" showAll="0" insertBlankRow="1"/>
    <pivotField axis="axisRow" numFmtId="14" showAll="0" insertBlankRow="1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 insertBlankRow="1"/>
    <pivotField axis="axisPage" showAll="0" insertBlankRow="1">
      <items count="3">
        <item x="0"/>
        <item x="1"/>
        <item t="default"/>
      </items>
    </pivotField>
    <pivotField axis="axisRow" showAll="0" insertBlankRow="1" sortType="ascending">
      <items count="17">
        <item x="10"/>
        <item x="4"/>
        <item x="8"/>
        <item x="12"/>
        <item x="5"/>
        <item x="3"/>
        <item x="1"/>
        <item x="2"/>
        <item x="13"/>
        <item x="7"/>
        <item x="9"/>
        <item m="1" x="15"/>
        <item x="6"/>
        <item x="11"/>
        <item x="0"/>
        <item m="1" x="14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numFmtId="44" showAll="0" insertBlankRow="1"/>
    <pivotField axis="axisRow" showAll="0" insertBlankRow="1">
      <items count="5">
        <item x="0"/>
        <item x="1"/>
        <item x="2"/>
        <item x="3"/>
        <item t="default"/>
      </items>
    </pivotField>
  </pivotFields>
  <rowFields count="3">
    <field x="7"/>
    <field x="2"/>
    <field x="5"/>
  </rowFields>
  <rowItems count="14">
    <i>
      <x v="2"/>
    </i>
    <i r="1">
      <x v="4"/>
    </i>
    <i r="2">
      <x/>
    </i>
    <i r="2">
      <x v="12"/>
    </i>
    <i r="2">
      <x v="8"/>
    </i>
    <i r="2">
      <x v="13"/>
    </i>
    <i r="2">
      <x v="2"/>
    </i>
    <i r="2">
      <x v="9"/>
    </i>
    <i r="2">
      <x v="14"/>
    </i>
    <i r="2">
      <x v="5"/>
    </i>
    <i r="2">
      <x v="7"/>
    </i>
    <i r="2">
      <x v="6"/>
    </i>
    <i t="blank" r="1">
      <x v="4"/>
    </i>
    <i t="grand">
      <x/>
    </i>
  </rowItems>
  <colItems count="1">
    <i/>
  </colItems>
  <pageFields count="1">
    <pageField fld="4" item="0" hier="-1"/>
  </pageFields>
  <dataFields count="1">
    <dataField name="Soma de Valor Real " fld="6" baseField="0" baseItem="0"/>
  </dataFields>
  <formats count="1">
    <format dxfId="55">
      <pivotArea outline="0" collapsedLevelsAreSubtotals="1" fieldPosition="0"/>
    </format>
  </formats>
  <conditionalFormats count="2">
    <conditionalFormat priority="4">
      <pivotAreas count="1">
        <pivotArea type="data" outline="0" collapsedLevelsAreSubtotals="1" fieldPosition="0">
          <references count="1">
            <reference field="4294967294" count="1" selected="0">
              <x v="0"/>
            </reference>
          </references>
        </pivotArea>
      </pivotAreas>
    </conditionalFormat>
    <conditionalFormat priority="3">
      <pivotAreas count="1">
        <pivotArea type="data" outline="0" collapsedLevelsAreSubtotals="1" fieldPosition="0">
          <references count="1">
            <reference field="4294967294" count="1" selected="0">
              <x v="0"/>
            </reference>
          </references>
        </pivotArea>
      </pivotAreas>
    </conditionalFormat>
  </conditionalFormats>
  <chartFormats count="2">
    <chartFormat chart="23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5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filters count="1">
    <filter fld="2" type="dateBetween" evalOrder="-1" id="1742" name="Data">
      <autoFilter ref="A1">
        <filterColumn colId="0">
          <customFilters and="1">
            <customFilter operator="greaterThanOrEqual" val="44287"/>
            <customFilter operator="lessThanOrEqual" val="44316"/>
          </customFilters>
        </filterColumn>
      </autoFilter>
      <extLst>
        <ext xmlns:x15="http://schemas.microsoft.com/office/spreadsheetml/2010/11/main" uri="{0605FD5F-26C8-4aeb-8148-2DB25E43C511}">
          <x15:pivotFilter useWholeDay="1"/>
        </ext>
      </extLst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2" xr16:uid="{0A84C78C-2A11-40B4-A7EC-677E1D762466}" autoFormatId="16" applyNumberFormats="0" applyBorderFormats="0" applyFontFormats="0" applyPatternFormats="0" applyAlignmentFormats="0" applyWidthHeightFormats="0">
  <queryTableRefresh nextId="14">
    <queryTableFields count="7">
      <queryTableField id="3" name="Descrição do evento" tableColumnId="3"/>
      <queryTableField id="10" name="Valor absoluto" tableColumnId="10"/>
      <queryTableField id="5" name="Data" tableColumnId="5"/>
      <queryTableField id="6" name="Carteira" tableColumnId="6"/>
      <queryTableField id="11" name="Receita ou Despesa" tableColumnId="11"/>
      <queryTableField id="8" name="Categoria" tableColumnId="8"/>
      <queryTableField id="9" name="Valor Real" tableColumnId="9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" xr16:uid="{56FD3B4D-4867-4790-8C4E-00394859E1FA}" autoFormatId="16" applyNumberFormats="0" applyBorderFormats="0" applyFontFormats="0" applyPatternFormats="0" applyAlignmentFormats="0" applyWidthHeightFormats="0">
  <queryTableRefresh nextId="8">
    <queryTableFields count="7">
      <queryTableField id="1" name="Descrição do evento" tableColumnId="1"/>
      <queryTableField id="2" name="Valor absoluto" tableColumnId="2"/>
      <queryTableField id="3" name="Data" tableColumnId="3"/>
      <queryTableField id="4" name="Carteira" tableColumnId="4"/>
      <queryTableField id="5" name="Receita ou Despesa" tableColumnId="5"/>
      <queryTableField id="6" name="Categoria" tableColumnId="6"/>
      <queryTableField id="7" name="Valor Real" tableColumnId="7"/>
    </queryTableFields>
  </queryTableRefresh>
</queryTable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Categoria" xr10:uid="{48461B33-8412-41CF-813C-F34E93A0FABC}" sourceName="Categoria ">
  <pivotTables>
    <pivotTable tabId="17" name="Tabela dinâmica13"/>
    <pivotTable tabId="17" name="Tabela dinâmica3"/>
  </pivotTables>
  <data>
    <tabular pivotCacheId="2091752451">
      <items count="16">
        <i x="10" s="1"/>
        <i x="4" s="1"/>
        <i x="8" s="1"/>
        <i x="12" s="1"/>
        <i x="3" s="1"/>
        <i x="1" s="1"/>
        <i x="2" s="1"/>
        <i x="13" s="1"/>
        <i x="7" s="1"/>
        <i x="6" s="1"/>
        <i x="11" s="1"/>
        <i x="0" s="1"/>
        <i x="5" s="1" nd="1"/>
        <i x="9" s="1" nd="1"/>
        <i x="15" s="1" nd="1"/>
        <i x="14" s="1" nd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Categoria1" xr10:uid="{4993A7A7-0B08-45A4-802F-EEE268B03C7C}" sourceName="Categoria ">
  <pivotTables>
    <pivotTable tabId="22" name="tbDimResumoMensal"/>
    <pivotTable tabId="22" name="tbDimMensalTotal"/>
  </pivotTables>
  <data>
    <tabular pivotCacheId="2091752451">
      <items count="16">
        <i x="10" s="1"/>
        <i x="4" s="1"/>
        <i x="8" s="1"/>
        <i x="12" s="1"/>
        <i x="5" s="1"/>
        <i x="3" s="1"/>
        <i x="1" s="1"/>
        <i x="2" s="1"/>
        <i x="13" s="1"/>
        <i x="7" s="1"/>
        <i x="9" s="1"/>
        <i x="6" s="1"/>
        <i x="11" s="1"/>
        <i x="0" s="1"/>
        <i x="15" s="1" nd="1"/>
        <i x="14" s="1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Carteira" xr10:uid="{1AB94038-B87B-4996-9D14-185992310888}" sourceName="Carteira">
  <pivotTables>
    <pivotTable tabId="19" name="tbDinSaldoMensalPorCarteira"/>
  </pivotTables>
  <data>
    <tabular pivotCacheId="2091752451">
      <items count="6">
        <i x="4" s="1"/>
        <i x="1" s="1"/>
        <i x="3" s="1"/>
        <i x="2" s="1"/>
        <i x="5" s="1"/>
        <i x="0" s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çãodeDados_Carteira1" xr10:uid="{5F4B654B-E83B-487B-8131-7C5A2D5E58BC}" sourceName="Carteira">
  <pivotTables>
    <pivotTable tabId="20" name="tbDimReceitasCarteira"/>
    <pivotTable tabId="20" name="Tabela dinâmica22"/>
  </pivotTables>
  <data>
    <tabular pivotCacheId="2091752451">
      <items count="6">
        <i x="4" s="1"/>
        <i x="1" s="1"/>
        <i x="3" s="1"/>
        <i x="2" s="1"/>
        <i x="5" s="1"/>
        <i x="0" s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arteira" xr10:uid="{8E6AA088-CDF2-485E-8518-2E69ADAE962E}" cache="SegmentaçãodeDados_Carteira" caption="Carteira" style="Intensivão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arteira 1" xr10:uid="{3C9BDEB1-72A7-4E88-A297-795F9BC6D6D5}" cache="SegmentaçãodeDados_Carteira1" caption="Carteira" style="Intensivão" rowHeight="24130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ategoria " xr10:uid="{AAECAC1F-CEA8-471E-9D2F-222CCAC50EA8}" cache="SegmentaçãodeDados_Categoria" caption="Categoria " columnCount="2" style="Intensivão" rowHeight="241300"/>
</slicers>
</file>

<file path=xl/slicers/slicer4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ategoria  2" xr10:uid="{BAF94BDD-E208-4B78-B453-AA2C542C1C8A}" cache="SegmentaçãodeDados_Categoria1" caption="Categoria " columnCount="2" style="Intensivão" rowHeight="241300"/>
</slicers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8826AC7-49E5-4E2F-A1FF-796F5F1D87F4}" name="Tabela_GoogleForms" displayName="Tabela_GoogleForms" ref="A1:G18" tableType="queryTable" totalsRowShown="0">
  <autoFilter ref="A1:G18" xr:uid="{6D8C70E0-24A8-4FFD-9D04-8874DD9EC296}"/>
  <tableColumns count="7">
    <tableColumn id="3" xr3:uid="{52D34769-832E-492A-8E0A-160E4D4A15AC}" uniqueName="3" name="Descrição do evento" queryTableFieldId="3" dataDxfId="91"/>
    <tableColumn id="10" xr3:uid="{AC2E28A1-932E-4452-8530-ACD08295302A}" uniqueName="10" name="Valor absoluto" queryTableFieldId="10"/>
    <tableColumn id="5" xr3:uid="{8F41D2A4-FFBE-4C83-8AFC-93F1B998F6AB}" uniqueName="5" name="Data" queryTableFieldId="5" dataDxfId="90"/>
    <tableColumn id="6" xr3:uid="{D8726343-17CB-4017-B5B4-79993933EF70}" uniqueName="6" name="Carteira" queryTableFieldId="6" dataDxfId="89"/>
    <tableColumn id="11" xr3:uid="{8605F051-D491-46F1-96D6-9C08682C6F13}" uniqueName="11" name="Receita ou Despesa" queryTableFieldId="11" dataDxfId="88"/>
    <tableColumn id="8" xr3:uid="{798E23C8-C808-4AB5-8310-125A1E54E74E}" uniqueName="8" name="Categoria" queryTableFieldId="8" dataDxfId="87"/>
    <tableColumn id="9" xr3:uid="{5D5D46A6-53B8-4BB4-814F-1FB4808737C5}" uniqueName="9" name="Valor Real" queryTableFieldId="9" dataDxfId="86" dataCellStyle="Moeda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55E565A-54BB-4D31-BB78-E05547EEFF7A}" name="Local___web" displayName="Local___web" ref="A1:G555" tableType="queryTable" totalsRowShown="0">
  <autoFilter ref="A1:G555" xr:uid="{E3ADEA10-1D58-43AC-A680-F2212CFED6AD}"/>
  <tableColumns count="7">
    <tableColumn id="1" xr3:uid="{514AA3DA-991D-405C-8C8E-BBDF8505FD05}" uniqueName="1" name="Descrição do evento" queryTableFieldId="1" dataDxfId="85"/>
    <tableColumn id="2" xr3:uid="{CB21158C-3D10-4646-A394-D3D4A90DCF4A}" uniqueName="2" name="Valor absoluto" queryTableFieldId="2" dataCellStyle="Moeda"/>
    <tableColumn id="3" xr3:uid="{8807DF38-B993-40EE-B337-42CA01525EC0}" uniqueName="3" name="Data" queryTableFieldId="3"/>
    <tableColumn id="4" xr3:uid="{EE5867E6-7CF3-48C9-96AA-361EA0A7E03C}" uniqueName="4" name="Carteira" queryTableFieldId="4" dataDxfId="84"/>
    <tableColumn id="5" xr3:uid="{AEC035D7-424C-4333-8843-1DE8F9C7545E}" uniqueName="5" name="Receita ou Despesa" queryTableFieldId="5" dataDxfId="83"/>
    <tableColumn id="6" xr3:uid="{FD85810C-C8A7-4149-9110-4EE86DC0CF1C}" uniqueName="6" name="Categoria" queryTableFieldId="6" dataDxfId="82"/>
    <tableColumn id="7" xr3:uid="{A64DCE09-3CCF-470B-A8F6-9FF18865B095}" uniqueName="7" name="Valor Real" queryTableFieldId="7" dataCellStyle="Moeda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722EE6A3-7E16-4EDA-94BD-2E7C525F3EF2}" name="TbDados" displayName="TbDados" ref="A1:G538">
  <autoFilter ref="A1:G538" xr:uid="{EEAF532A-D922-49A5-BC8C-1F599F4B6438}"/>
  <tableColumns count="7">
    <tableColumn id="1" xr3:uid="{D9A37D45-BF34-464E-87A3-1FF27DAC99EF}" name="Descrição do evento" totalsRowLabel="Total"/>
    <tableColumn id="2" xr3:uid="{CBBD5E3E-C532-4B4A-8B14-593274B4DD24}" name="Valor absoluto" totalsRowDxfId="79" dataCellStyle="Moeda"/>
    <tableColumn id="3" xr3:uid="{66DE5A2E-4DE1-4235-B95E-5F9D593D5524}" name="Data"/>
    <tableColumn id="4" xr3:uid="{F0534DE2-F248-4BCF-A11F-F884004EF62B}" name="Carteira"/>
    <tableColumn id="5" xr3:uid="{CB16379B-1EE0-45BB-89DE-82D46C19B290}" name="Receita ou Despesa"/>
    <tableColumn id="6" xr3:uid="{1BAA24BD-FC6F-45FB-AFFB-31D39771ED50}" name="Categoria"/>
    <tableColumn id="7" xr3:uid="{CA6B793F-82DD-42B0-B2C2-177F552E0FD8}" name="Valor Real" totalsRowFunction="sum" dataDxfId="78" totalsRowDxfId="77" dataCellStyle="Moeda">
      <calculatedColumnFormula>IF(TbDados[[#This Row],[Receita ou Despesa]] = "Despesa", TbDados[[#This Row],[Valor absoluto]]*-1, TbDados[[#This Row],[Valor absoluto]])</calculatedColumnFormula>
    </tableColumn>
  </tableColumns>
  <tableStyleInfo name="TableStyleMedium2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D6B35817-289E-449A-8AEE-AD5A6BE0355C}" name="Tabela13" displayName="Tabela13" ref="B1:G373" totalsRowShown="0">
  <autoFilter ref="B1:G373" xr:uid="{11D8337C-B61E-4BAB-86A9-C19AD543AA88}"/>
  <tableColumns count="6">
    <tableColumn id="1" xr3:uid="{04373BFE-E4B4-4C50-8B6C-330C509359C0}" name="Descrição do evento"/>
    <tableColumn id="2" xr3:uid="{601214B1-BF44-458D-AFDE-7D23FC8A3675}" name="Valor R$">
      <calculatedColumnFormula>ROUNDUP(RANDBETWEEN(4000,4999) + RAND(), 2)</calculatedColumnFormula>
    </tableColumn>
    <tableColumn id="3" xr3:uid="{48818AD9-545F-4A95-8C38-D9B9A3B4A24F}" name="Data">
      <calculatedColumnFormula>D1+30</calculatedColumnFormula>
    </tableColumn>
    <tableColumn id="4" xr3:uid="{B8097687-62FB-407E-9E15-685BD22D8CAE}" name="Carteira"/>
    <tableColumn id="5" xr3:uid="{DB01493A-7E26-468A-A912-66DB3A03EC8A}" name="Tipo">
      <calculatedColumnFormula>VLOOKUP(RANDBETWEEN(1,2), $K$9:$L$10, 2,0)</calculatedColumnFormula>
    </tableColumn>
    <tableColumn id="6" xr3:uid="{79BF6F59-A8A0-4AD8-96F7-614D694B428E}" name="Categoria"/>
  </tableColumns>
  <tableStyleInfo name="TableStyleMedium13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E22937D6-EC75-4475-84DC-AFA918DCA063}" name="tbTipoDespRec" displayName="tbTipoDespRec" ref="C1:C3" totalsRowShown="0">
  <autoFilter ref="C1:C3" xr:uid="{0E402065-4544-4520-B709-243FF6364FFC}"/>
  <tableColumns count="1">
    <tableColumn id="1" xr3:uid="{E5FDBBF8-D9F3-4666-9AD8-1B7974FA9A79}" name="Tipo"/>
  </tableColumns>
  <tableStyleInfo name="TableStyleMedium1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DC48EA47-4300-4F1F-B71C-A241B56248AD}" name="tbCarteira" displayName="tbCarteira" ref="A1:A7" totalsRowShown="0">
  <autoFilter ref="A1:A7" xr:uid="{E9C13C8D-1A69-41F2-A2E7-55EEC98C4768}"/>
  <tableColumns count="1">
    <tableColumn id="1" xr3:uid="{80FF8E55-A2E3-4B72-8327-4F0E367A36C8}" name="Carteiras "/>
  </tableColumns>
  <tableStyleInfo name="TableStyleMedium1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24BEB94-BD42-42FD-ABDC-56FAE9DF2C3D}" name="tbCategorias" displayName="tbCategorias" ref="E1:E15" totalsRowShown="0" headerRowDxfId="47" dataDxfId="46">
  <autoFilter ref="E1:E15" xr:uid="{49CC26D2-44DC-4683-BFF0-34785D4D9F62}"/>
  <sortState xmlns:xlrd2="http://schemas.microsoft.com/office/spreadsheetml/2017/richdata2" ref="E2:E15">
    <sortCondition ref="E1:E15"/>
  </sortState>
  <tableColumns count="1">
    <tableColumn id="1" xr3:uid="{2FC3E2C8-6DD1-47C1-8515-290FE8648D9F}" name="Categorias" dataDxfId="45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Intensivão Excel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AAC4C6"/>
      </a:accent1>
      <a:accent2>
        <a:srgbClr val="AAAFC6"/>
      </a:accent2>
      <a:accent3>
        <a:srgbClr val="616471"/>
      </a:accent3>
      <a:accent4>
        <a:srgbClr val="AABAC6"/>
      </a:accent4>
      <a:accent5>
        <a:srgbClr val="689EC6"/>
      </a:accent5>
      <a:accent6>
        <a:srgbClr val="185C3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imelineCaches/timelineCache1.xml><?xml version="1.0" encoding="utf-8"?>
<timelineCacheDefinition xmlns="http://schemas.microsoft.com/office/spreadsheetml/2010/11/main" xmlns:x15="http://schemas.microsoft.com/office/spreadsheetml/2010/11/main" xmlns:mc="http://schemas.openxmlformats.org/markup-compatibility/2006" xmlns:xr10="http://schemas.microsoft.com/office/spreadsheetml/2016/revision10" mc:Ignorable="xr10" name="NativeTimeline_Data4" xr10:uid="{49B0042C-2FF3-4254-B91C-132769CFD597}" sourceName="Data">
  <pivotTables>
    <pivotTable tabId="22" name="tbDimMensalTotal"/>
    <pivotTable tabId="22" name="tbDimResumoMensal"/>
    <pivotTable tabId="17" name="Tabela dinâmica3"/>
    <pivotTable tabId="17" name="Tabela dinâmica13"/>
    <pivotTable tabId="20" name="Tabela dinâmica22"/>
    <pivotTable tabId="20" name="tbDimReceitasMes"/>
    <pivotTable tabId="20" name="tbDimReceitasCarteira"/>
    <pivotTable tabId="19" name="tbDimSaldoTotalInvestimento"/>
    <pivotTable tabId="19" name="tbDinSaldo"/>
    <pivotTable tabId="19" name="tbDinSaldoMensalPorCarteira"/>
  </pivotTables>
  <state minimalRefreshVersion="6" lastRefreshVersion="6" pivotCacheId="2091752451" filterType="dateBetween">
    <selection startDate="2021-04-01T00:00:00" endDate="2021-04-30T00:00:00"/>
    <bounds startDate="2020-01-01T00:00:00" endDate="2022-01-01T00:00:00"/>
  </state>
</timelineCacheDefinition>
</file>

<file path=xl/timelines/timeline1.xml><?xml version="1.0" encoding="utf-8"?>
<timelines xmlns="http://schemas.microsoft.com/office/spreadsheetml/2010/11/main" xmlns:mc="http://schemas.openxmlformats.org/markup-compatibility/2006" xmlns:x="http://schemas.openxmlformats.org/spreadsheetml/2006/main" xmlns:xr10="http://schemas.microsoft.com/office/spreadsheetml/2016/revision10" mc:Ignorable="x xr10">
  <timeline name="Data 12" xr10:uid="{A9464BDA-0A5A-4971-9374-598E4447E091}" cache="NativeTimeline_Data4" caption="Data" showHeader="0" showSelectionLabel="0" showTimeLevel="0" level="2" selectionLevel="2" scrollPosition="2021-03-01T00:00:00" style="Planilha financeira"/>
</timelines>
</file>

<file path=xl/timelines/timeline2.xml><?xml version="1.0" encoding="utf-8"?>
<timelines xmlns="http://schemas.microsoft.com/office/spreadsheetml/2010/11/main" xmlns:mc="http://schemas.openxmlformats.org/markup-compatibility/2006" xmlns:x="http://schemas.openxmlformats.org/spreadsheetml/2006/main" xmlns:xr10="http://schemas.microsoft.com/office/spreadsheetml/2016/revision10" mc:Ignorable="x xr10">
  <timeline name="Data 9" xr10:uid="{524B823A-04C3-4330-BCFE-7D05454C8039}" cache="NativeTimeline_Data4" caption="Data" showHeader="0" showSelectionLabel="0" showTimeLevel="0" level="2" selectionLevel="2" scrollPosition="2021-03-19T00:00:00" style="Planilha financeira"/>
</timelines>
</file>

<file path=xl/timelines/timeline3.xml><?xml version="1.0" encoding="utf-8"?>
<timelines xmlns="http://schemas.microsoft.com/office/spreadsheetml/2010/11/main" xmlns:mc="http://schemas.openxmlformats.org/markup-compatibility/2006" xmlns:x="http://schemas.openxmlformats.org/spreadsheetml/2006/main" xmlns:xr10="http://schemas.microsoft.com/office/spreadsheetml/2016/revision10" mc:Ignorable="x xr10">
  <timeline name="Data 10" xr10:uid="{604D13F6-D20E-405D-92B2-4A9256096CAA}" cache="NativeTimeline_Data4" caption="Data" showHeader="0" showSelectionLabel="0" showTimeLevel="0" level="2" selectionLevel="2" scrollPosition="2020-12-01T00:00:00" style="Planilha financeira"/>
</timelines>
</file>

<file path=xl/timelines/timeline4.xml><?xml version="1.0" encoding="utf-8"?>
<timelines xmlns="http://schemas.microsoft.com/office/spreadsheetml/2010/11/main" xmlns:mc="http://schemas.openxmlformats.org/markup-compatibility/2006" xmlns:x="http://schemas.openxmlformats.org/spreadsheetml/2006/main" xmlns:xr10="http://schemas.microsoft.com/office/spreadsheetml/2016/revision10" mc:Ignorable="x xr10">
  <timeline name="Data 7" xr10:uid="{EDAB6112-2CB0-4364-966B-8323FB1C8788}" cache="NativeTimeline_Data4" caption="Data" showHeader="0" showSelectionLabel="0" showTimeLevel="0" level="2" selectionLevel="2" scrollPosition="2021-01-17T00:00:00" style="Planilha financeira"/>
  <timeline name="Data" xr10:uid="{B39E0D3C-B7D5-4E6B-9DAC-16886C9CC89C}" cache="NativeTimeline_Data4" caption="Data" level="2" selectionLevel="2" scrollPosition="2020-12-24T00:00:00"/>
</timelines>
</file>

<file path=xl/timelines/timeline5.xml><?xml version="1.0" encoding="utf-8"?>
<timelines xmlns="http://schemas.microsoft.com/office/spreadsheetml/2010/11/main" xmlns:mc="http://schemas.openxmlformats.org/markup-compatibility/2006" xmlns:x="http://schemas.openxmlformats.org/spreadsheetml/2006/main" xmlns:xr10="http://schemas.microsoft.com/office/spreadsheetml/2016/revision10" mc:Ignorable="x xr10">
  <timeline name="Data 11" xr10:uid="{E9E187F2-7FA5-4342-AC96-26D57D1A553D}" cache="NativeTimeline_Data4" caption="Data" showHeader="0" showSelectionLabel="0" showTimeLevel="0" level="2" selectionLevel="2" scrollPosition="2020-12-01T00:00:00" style="Planilha financeira"/>
</timeline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microsoft.com/office/2011/relationships/timeline" Target="../timelines/timeline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table" Target="../tables/table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7" Type="http://schemas.microsoft.com/office/2011/relationships/timeline" Target="../timelines/timeline2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microsoft.com/office/2007/relationships/slicer" Target="../slicers/slicer1.xm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7.xml"/><Relationship Id="rId7" Type="http://schemas.microsoft.com/office/2011/relationships/timeline" Target="../timelines/timeline3.xml"/><Relationship Id="rId2" Type="http://schemas.openxmlformats.org/officeDocument/2006/relationships/pivotTable" Target="../pivotTables/pivotTable6.xml"/><Relationship Id="rId1" Type="http://schemas.openxmlformats.org/officeDocument/2006/relationships/pivotTable" Target="../pivotTables/pivotTable5.xml"/><Relationship Id="rId6" Type="http://schemas.microsoft.com/office/2007/relationships/slicer" Target="../slicers/slicer2.xml"/><Relationship Id="rId5" Type="http://schemas.openxmlformats.org/officeDocument/2006/relationships/drawing" Target="../drawings/drawing4.xml"/><Relationship Id="rId4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pivotTable" Target="../pivotTables/pivotTable9.xml"/><Relationship Id="rId1" Type="http://schemas.openxmlformats.org/officeDocument/2006/relationships/pivotTable" Target="../pivotTables/pivotTable8.xml"/><Relationship Id="rId6" Type="http://schemas.microsoft.com/office/2011/relationships/timeline" Target="../timelines/timeline4.xml"/><Relationship Id="rId5" Type="http://schemas.microsoft.com/office/2007/relationships/slicer" Target="../slicers/slicer3.xml"/><Relationship Id="rId4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ivotTable" Target="../pivotTables/pivotTable11.xml"/><Relationship Id="rId1" Type="http://schemas.openxmlformats.org/officeDocument/2006/relationships/pivotTable" Target="../pivotTables/pivotTable10.xml"/><Relationship Id="rId6" Type="http://schemas.microsoft.com/office/2011/relationships/timeline" Target="../timelines/timeline5.xml"/><Relationship Id="rId5" Type="http://schemas.microsoft.com/office/2007/relationships/slicer" Target="../slicers/slicer4.xml"/><Relationship Id="rId4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3F56B-FBD7-4443-9283-AC1F7B73F139}">
  <dimension ref="A1:T21"/>
  <sheetViews>
    <sheetView showGridLines="0" tabSelected="1" zoomScale="95" zoomScaleNormal="95" workbookViewId="0">
      <selection activeCell="P4" sqref="P4"/>
    </sheetView>
  </sheetViews>
  <sheetFormatPr defaultRowHeight="15" x14ac:dyDescent="0.25"/>
  <cols>
    <col min="1" max="1" width="10" bestFit="1" customWidth="1"/>
    <col min="2" max="2" width="11.7109375" bestFit="1" customWidth="1"/>
    <col min="3" max="3" width="7" customWidth="1"/>
    <col min="4" max="4" width="9.28515625" bestFit="1" customWidth="1"/>
    <col min="5" max="5" width="11.7109375" bestFit="1" customWidth="1"/>
    <col min="6" max="6" width="4.7109375" customWidth="1"/>
    <col min="8" max="8" width="12.7109375" bestFit="1" customWidth="1"/>
    <col min="19" max="19" width="6.28515625" customWidth="1"/>
  </cols>
  <sheetData>
    <row r="1" spans="1:20" ht="48" customHeight="1" x14ac:dyDescent="0.25">
      <c r="A1" s="41"/>
      <c r="B1" s="41"/>
      <c r="C1" s="41"/>
      <c r="D1" s="41"/>
      <c r="E1" s="41"/>
      <c r="F1" s="50" t="s">
        <v>584</v>
      </c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41"/>
      <c r="S1" s="41"/>
      <c r="T1" s="41"/>
    </row>
    <row r="13" spans="1:20" x14ac:dyDescent="0.25">
      <c r="N13" s="42"/>
      <c r="O13" s="42"/>
    </row>
    <row r="14" spans="1:20" x14ac:dyDescent="0.25">
      <c r="N14" s="42"/>
      <c r="O14" s="42"/>
    </row>
    <row r="15" spans="1:20" x14ac:dyDescent="0.25">
      <c r="N15" s="42"/>
      <c r="O15" s="42"/>
    </row>
    <row r="16" spans="1:20" ht="15" customHeight="1" x14ac:dyDescent="0.25">
      <c r="E16" s="51" t="str">
        <f>Saldo!Q7</f>
        <v>J</v>
      </c>
      <c r="F16" s="51"/>
      <c r="G16" s="51"/>
      <c r="H16" s="51"/>
      <c r="N16" s="42"/>
      <c r="O16" s="42"/>
    </row>
    <row r="17" spans="1:20" ht="15" customHeight="1" x14ac:dyDescent="0.25">
      <c r="E17" s="51"/>
      <c r="F17" s="51"/>
      <c r="G17" s="51"/>
      <c r="H17" s="51"/>
      <c r="M17" s="43"/>
      <c r="N17" s="43"/>
      <c r="O17" s="43"/>
      <c r="P17" s="43"/>
    </row>
    <row r="18" spans="1:20" ht="15" customHeight="1" x14ac:dyDescent="0.25">
      <c r="E18" s="51"/>
      <c r="F18" s="51"/>
      <c r="G18" s="51"/>
      <c r="H18" s="51"/>
      <c r="M18" s="43"/>
      <c r="N18" s="43"/>
      <c r="O18" s="43"/>
      <c r="P18" s="43"/>
    </row>
    <row r="19" spans="1:20" ht="15" customHeight="1" x14ac:dyDescent="0.25">
      <c r="E19" s="51"/>
      <c r="F19" s="51"/>
      <c r="G19" s="51"/>
      <c r="H19" s="51"/>
      <c r="M19" s="43"/>
      <c r="N19" s="43"/>
      <c r="O19" s="43"/>
      <c r="P19" s="43"/>
    </row>
    <row r="20" spans="1:20" ht="15" customHeight="1" x14ac:dyDescent="0.25">
      <c r="E20" s="51"/>
      <c r="F20" s="51"/>
      <c r="G20" s="51"/>
      <c r="H20" s="51"/>
      <c r="M20" s="43"/>
      <c r="N20" s="43"/>
      <c r="O20" s="43"/>
      <c r="P20" s="43"/>
    </row>
    <row r="21" spans="1:20" x14ac:dyDescent="0.25">
      <c r="A21" s="46" t="s">
        <v>588</v>
      </c>
      <c r="B21" s="47">
        <f>Saldo!S5</f>
        <v>3693.7700000000004</v>
      </c>
      <c r="C21" s="48"/>
      <c r="D21" s="46" t="s">
        <v>589</v>
      </c>
      <c r="E21" s="49">
        <f>GETPIVOTDATA("Valor Real ",Despesas!$W$5)</f>
        <v>-1728.3500000000001</v>
      </c>
      <c r="F21" s="48"/>
      <c r="G21" s="46" t="s">
        <v>520</v>
      </c>
      <c r="H21" s="49">
        <f>GETPIVOTDATA("Valor Real ",Receitas!$W$5)</f>
        <v>5422.1200000000017</v>
      </c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</row>
  </sheetData>
  <mergeCells count="2">
    <mergeCell ref="F1:Q1"/>
    <mergeCell ref="E16:H20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  <drawing r:id="rId2"/>
  <picture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6C75BC8-4DFA-4465-83FA-8EAC1157FC64}">
            <xm:f>Saldo!$S$5 = 0</xm:f>
            <x14:dxf>
              <font>
                <color rgb="FFFFC000"/>
              </font>
            </x14:dxf>
          </x14:cfRule>
          <x14:cfRule type="expression" priority="2" id="{B1BFDC7C-530D-4BC6-87DC-A1F02EB410A5}">
            <xm:f>Saldo!$S$5&lt;0</xm:f>
            <x14:dxf>
              <font>
                <color rgb="FFFF0000"/>
              </font>
            </x14:dxf>
          </x14:cfRule>
          <x14:cfRule type="expression" priority="3" id="{9CC2C15D-AA08-4E6B-B731-84C00574FCB0}">
            <xm:f>Saldo!$S$5&gt;0</xm:f>
            <x14:dxf>
              <font>
                <color theme="9" tint="-0.24994659260841701"/>
              </font>
            </x14:dxf>
          </x14:cfRule>
          <xm:sqref>E16</xm:sqref>
        </x14:conditionalFormatting>
      </x14:conditionalFormattings>
    </ext>
    <ext xmlns:x15="http://schemas.microsoft.com/office/spreadsheetml/2010/11/main" uri="{7E03D99C-DC04-49d9-9315-930204A7B6E9}">
      <x15:timelineRefs>
        <x15:timelineRef r:id="rId4"/>
      </x15:timelineRef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FDDF63-F562-4E1E-80F5-D94AD6974417}">
  <dimension ref="B1:Q373"/>
  <sheetViews>
    <sheetView showGridLines="0" workbookViewId="0">
      <selection activeCell="F13" sqref="F13"/>
    </sheetView>
  </sheetViews>
  <sheetFormatPr defaultRowHeight="15" x14ac:dyDescent="0.25"/>
  <cols>
    <col min="2" max="2" width="24.140625" customWidth="1"/>
    <col min="3" max="3" width="17" customWidth="1"/>
    <col min="4" max="4" width="14.85546875" style="4" customWidth="1"/>
    <col min="5" max="7" width="16.28515625" customWidth="1"/>
    <col min="9" max="9" width="10.7109375" bestFit="1" customWidth="1"/>
    <col min="10" max="10" width="4.42578125" customWidth="1"/>
    <col min="12" max="12" width="15" bestFit="1" customWidth="1"/>
    <col min="13" max="13" width="4" bestFit="1" customWidth="1"/>
    <col min="16" max="16" width="13.85546875" bestFit="1" customWidth="1"/>
    <col min="17" max="17" width="3" bestFit="1" customWidth="1"/>
  </cols>
  <sheetData>
    <row r="1" spans="2:17" x14ac:dyDescent="0.25">
      <c r="B1" s="20" t="s">
        <v>24</v>
      </c>
      <c r="C1" s="21" t="s">
        <v>25</v>
      </c>
      <c r="D1" s="22" t="s">
        <v>26</v>
      </c>
      <c r="E1" s="21" t="s">
        <v>27</v>
      </c>
      <c r="F1" s="21" t="s">
        <v>14</v>
      </c>
      <c r="G1" s="21" t="s">
        <v>536</v>
      </c>
      <c r="I1" s="19">
        <v>44114</v>
      </c>
      <c r="K1" s="13">
        <v>1</v>
      </c>
      <c r="L1" s="13" t="s">
        <v>8</v>
      </c>
      <c r="M1" s="13">
        <f t="shared" ref="M1:M6" ca="1" si="0">COUNTIF($E:$E,L1)</f>
        <v>67</v>
      </c>
      <c r="O1" s="15">
        <v>1</v>
      </c>
      <c r="P1" s="15" t="s">
        <v>0</v>
      </c>
      <c r="Q1" s="15">
        <f t="shared" ref="Q1:Q14" ca="1" si="1">COUNTIF($G:$G,P1)</f>
        <v>32</v>
      </c>
    </row>
    <row r="2" spans="2:17" x14ac:dyDescent="0.25">
      <c r="B2" s="1" t="s">
        <v>527</v>
      </c>
      <c r="C2" s="23">
        <f ca="1">ROUNDUP(RANDBETWEEN(1,99) + RAND(), 2)</f>
        <v>70.97</v>
      </c>
      <c r="D2" s="24">
        <f t="shared" ref="D2:D65" ca="1" si="2">RANDBETWEEN($I$1,$I$2)</f>
        <v>44220</v>
      </c>
      <c r="E2" s="23" t="str">
        <f t="shared" ref="E2:E65" ca="1" si="3">VLOOKUP(RANDBETWEEN(1,6), $K$1:$L$6,2,FALSE)</f>
        <v xml:space="preserve">CC Banco 2 </v>
      </c>
      <c r="F2" s="23" t="str">
        <f t="shared" ref="F2:F65" ca="1" si="4">VLOOKUP(RANDBETWEEN(1,2), $K$9:$L$10, 2,0)</f>
        <v>Despesa</v>
      </c>
      <c r="G2" s="23" t="str">
        <f t="shared" ref="G2:G65" ca="1" si="5">VLOOKUP(RANDBETWEEN(1,14),$O$1:$P$14,2,FALSE)</f>
        <v>Educação</v>
      </c>
      <c r="I2" s="19">
        <v>44301</v>
      </c>
      <c r="K2" s="14">
        <v>2</v>
      </c>
      <c r="L2" s="14" t="s">
        <v>9</v>
      </c>
      <c r="M2" s="14">
        <f t="shared" ca="1" si="0"/>
        <v>58</v>
      </c>
      <c r="O2" s="16">
        <v>2</v>
      </c>
      <c r="P2" s="16" t="s">
        <v>18</v>
      </c>
      <c r="Q2" s="16">
        <f t="shared" ca="1" si="1"/>
        <v>23</v>
      </c>
    </row>
    <row r="3" spans="2:17" x14ac:dyDescent="0.25">
      <c r="B3" s="1" t="s">
        <v>29</v>
      </c>
      <c r="C3" s="25">
        <f t="shared" ref="C3:C66" ca="1" si="6">ROUNDUP(RANDBETWEEN(1,99) + RAND(), 2)</f>
        <v>65.92</v>
      </c>
      <c r="D3" s="26">
        <f t="shared" ca="1" si="2"/>
        <v>44127</v>
      </c>
      <c r="E3" s="25" t="str">
        <f t="shared" ca="1" si="3"/>
        <v xml:space="preserve">CC Banco 2 </v>
      </c>
      <c r="F3" s="25" t="str">
        <f t="shared" ca="1" si="4"/>
        <v>Despesa</v>
      </c>
      <c r="G3" s="25" t="str">
        <f t="shared" ca="1" si="5"/>
        <v>Pets</v>
      </c>
      <c r="K3" s="13">
        <v>3</v>
      </c>
      <c r="L3" s="13" t="s">
        <v>10</v>
      </c>
      <c r="M3" s="13">
        <f t="shared" ca="1" si="0"/>
        <v>59</v>
      </c>
      <c r="O3" s="15">
        <v>3</v>
      </c>
      <c r="P3" s="15" t="s">
        <v>1</v>
      </c>
      <c r="Q3" s="15">
        <f t="shared" ca="1" si="1"/>
        <v>22</v>
      </c>
    </row>
    <row r="4" spans="2:17" x14ac:dyDescent="0.25">
      <c r="B4" s="1" t="s">
        <v>30</v>
      </c>
      <c r="C4" s="23">
        <f t="shared" ca="1" si="6"/>
        <v>85.97</v>
      </c>
      <c r="D4" s="24">
        <f t="shared" ca="1" si="2"/>
        <v>44237</v>
      </c>
      <c r="E4" s="23" t="str">
        <f t="shared" ca="1" si="3"/>
        <v xml:space="preserve">CP Banco 2 </v>
      </c>
      <c r="F4" s="23" t="str">
        <f t="shared" ca="1" si="4"/>
        <v>Receita</v>
      </c>
      <c r="G4" s="23" t="str">
        <f t="shared" ca="1" si="5"/>
        <v>Rendimentos</v>
      </c>
      <c r="K4" s="14">
        <v>4</v>
      </c>
      <c r="L4" s="14" t="s">
        <v>11</v>
      </c>
      <c r="M4" s="14">
        <f t="shared" ca="1" si="0"/>
        <v>52</v>
      </c>
      <c r="O4" s="16">
        <v>4</v>
      </c>
      <c r="P4" s="16" t="s">
        <v>2</v>
      </c>
      <c r="Q4" s="16">
        <f t="shared" ca="1" si="1"/>
        <v>13</v>
      </c>
    </row>
    <row r="5" spans="2:17" x14ac:dyDescent="0.25">
      <c r="B5" s="1" t="s">
        <v>31</v>
      </c>
      <c r="C5" s="25">
        <f t="shared" ca="1" si="6"/>
        <v>92.06</v>
      </c>
      <c r="D5" s="26">
        <f t="shared" ca="1" si="2"/>
        <v>44185</v>
      </c>
      <c r="E5" s="25" t="str">
        <f t="shared" ca="1" si="3"/>
        <v xml:space="preserve">CC Banco 2 </v>
      </c>
      <c r="F5" s="25" t="str">
        <f t="shared" ca="1" si="4"/>
        <v>Receita</v>
      </c>
      <c r="G5" s="25" t="str">
        <f t="shared" ca="1" si="5"/>
        <v>Investimentos</v>
      </c>
      <c r="K5" s="13">
        <v>5</v>
      </c>
      <c r="L5" s="13" t="s">
        <v>12</v>
      </c>
      <c r="M5" s="13">
        <f t="shared" ca="1" si="0"/>
        <v>69</v>
      </c>
      <c r="O5" s="15">
        <v>5</v>
      </c>
      <c r="P5" s="15" t="s">
        <v>19</v>
      </c>
      <c r="Q5" s="15">
        <f t="shared" ca="1" si="1"/>
        <v>33</v>
      </c>
    </row>
    <row r="6" spans="2:17" x14ac:dyDescent="0.25">
      <c r="B6" s="1" t="s">
        <v>32</v>
      </c>
      <c r="C6" s="23">
        <f t="shared" ca="1" si="6"/>
        <v>73.42</v>
      </c>
      <c r="D6" s="24">
        <f t="shared" ca="1" si="2"/>
        <v>44122</v>
      </c>
      <c r="E6" s="23" t="str">
        <f t="shared" ca="1" si="3"/>
        <v>Cartão crédito 2</v>
      </c>
      <c r="F6" s="23" t="str">
        <f t="shared" ca="1" si="4"/>
        <v>Despesa</v>
      </c>
      <c r="G6" s="23" t="str">
        <f t="shared" ca="1" si="5"/>
        <v>Saúde</v>
      </c>
      <c r="K6" s="14">
        <v>6</v>
      </c>
      <c r="L6" s="14" t="s">
        <v>7</v>
      </c>
      <c r="M6" s="14">
        <f t="shared" ca="1" si="0"/>
        <v>67</v>
      </c>
      <c r="O6" s="16">
        <v>6</v>
      </c>
      <c r="P6" s="16" t="s">
        <v>6</v>
      </c>
      <c r="Q6" s="16">
        <f t="shared" ca="1" si="1"/>
        <v>28</v>
      </c>
    </row>
    <row r="7" spans="2:17" x14ac:dyDescent="0.25">
      <c r="B7" s="1" t="s">
        <v>33</v>
      </c>
      <c r="C7" s="25">
        <f t="shared" ca="1" si="6"/>
        <v>56.71</v>
      </c>
      <c r="D7" s="26">
        <f t="shared" ca="1" si="2"/>
        <v>44201</v>
      </c>
      <c r="E7" s="25" t="str">
        <f t="shared" ca="1" si="3"/>
        <v>Investimento</v>
      </c>
      <c r="F7" s="25" t="str">
        <f t="shared" ca="1" si="4"/>
        <v>Receita</v>
      </c>
      <c r="G7" s="25" t="str">
        <f t="shared" ca="1" si="5"/>
        <v>Rendimentos</v>
      </c>
      <c r="O7" s="15">
        <v>7</v>
      </c>
      <c r="P7" s="15" t="s">
        <v>20</v>
      </c>
      <c r="Q7" s="15">
        <f t="shared" ca="1" si="1"/>
        <v>20</v>
      </c>
    </row>
    <row r="8" spans="2:17" x14ac:dyDescent="0.25">
      <c r="B8" s="1" t="s">
        <v>34</v>
      </c>
      <c r="C8" s="23">
        <f t="shared" ca="1" si="6"/>
        <v>49.3</v>
      </c>
      <c r="D8" s="24">
        <f t="shared" ca="1" si="2"/>
        <v>44169</v>
      </c>
      <c r="E8" s="23" t="str">
        <f t="shared" ca="1" si="3"/>
        <v xml:space="preserve">CC Banco 1 </v>
      </c>
      <c r="F8" s="23" t="str">
        <f t="shared" ca="1" si="4"/>
        <v>Receita</v>
      </c>
      <c r="G8" s="23" t="str">
        <f t="shared" ca="1" si="5"/>
        <v>Pessoal</v>
      </c>
      <c r="O8" s="16">
        <v>8</v>
      </c>
      <c r="P8" s="16" t="s">
        <v>23</v>
      </c>
      <c r="Q8" s="16">
        <f t="shared" ca="1" si="1"/>
        <v>28</v>
      </c>
    </row>
    <row r="9" spans="2:17" x14ac:dyDescent="0.25">
      <c r="B9" s="1" t="s">
        <v>35</v>
      </c>
      <c r="C9" s="25">
        <f ca="1">ROUNDUP(RANDBETWEEN(4000,4999) + RAND(), 2)</f>
        <v>4208.96</v>
      </c>
      <c r="D9" s="26">
        <f t="shared" ca="1" si="2"/>
        <v>44161</v>
      </c>
      <c r="E9" s="25" t="str">
        <f t="shared" ca="1" si="3"/>
        <v xml:space="preserve">CC Banco 2 </v>
      </c>
      <c r="F9" s="25" t="str">
        <f t="shared" ca="1" si="4"/>
        <v>Despesa</v>
      </c>
      <c r="G9" s="25" t="str">
        <f t="shared" ca="1" si="5"/>
        <v>Mercado</v>
      </c>
      <c r="K9" s="17">
        <v>1</v>
      </c>
      <c r="L9" s="17" t="s">
        <v>532</v>
      </c>
      <c r="M9" s="17">
        <f ca="1">COUNTIF($F:$F,L9)</f>
        <v>171</v>
      </c>
      <c r="O9" s="15">
        <v>9</v>
      </c>
      <c r="P9" s="15" t="s">
        <v>3</v>
      </c>
      <c r="Q9" s="15">
        <f t="shared" ca="1" si="1"/>
        <v>30</v>
      </c>
    </row>
    <row r="10" spans="2:17" x14ac:dyDescent="0.25">
      <c r="B10" s="1" t="s">
        <v>36</v>
      </c>
      <c r="C10" s="23">
        <f t="shared" ca="1" si="6"/>
        <v>99.79</v>
      </c>
      <c r="D10" s="24">
        <f t="shared" ca="1" si="2"/>
        <v>44141</v>
      </c>
      <c r="E10" s="23" t="str">
        <f t="shared" ca="1" si="3"/>
        <v xml:space="preserve">CC Banco 1 </v>
      </c>
      <c r="F10" s="23" t="str">
        <f t="shared" ca="1" si="4"/>
        <v>Despesa</v>
      </c>
      <c r="G10" s="23" t="str">
        <f t="shared" ca="1" si="5"/>
        <v>Investimentos</v>
      </c>
      <c r="K10" s="18">
        <v>2</v>
      </c>
      <c r="L10" s="18" t="s">
        <v>15</v>
      </c>
      <c r="M10" s="18">
        <f ca="1">COUNTIF($F:$F,L10)</f>
        <v>201</v>
      </c>
      <c r="O10" s="16">
        <v>10</v>
      </c>
      <c r="P10" s="16" t="s">
        <v>21</v>
      </c>
      <c r="Q10" s="16">
        <f t="shared" ca="1" si="1"/>
        <v>21</v>
      </c>
    </row>
    <row r="11" spans="2:17" x14ac:dyDescent="0.25">
      <c r="B11" s="1" t="s">
        <v>37</v>
      </c>
      <c r="C11" s="25">
        <f t="shared" ca="1" si="6"/>
        <v>93.56</v>
      </c>
      <c r="D11" s="26">
        <f t="shared" ca="1" si="2"/>
        <v>44146</v>
      </c>
      <c r="E11" s="25" t="str">
        <f t="shared" ca="1" si="3"/>
        <v>Cartão crédito 2</v>
      </c>
      <c r="F11" s="25" t="str">
        <f t="shared" ca="1" si="4"/>
        <v>Receita</v>
      </c>
      <c r="G11" s="25" t="str">
        <f t="shared" ca="1" si="5"/>
        <v>Rendimentos</v>
      </c>
      <c r="O11" s="15">
        <v>11</v>
      </c>
      <c r="P11" s="15" t="s">
        <v>16</v>
      </c>
      <c r="Q11" s="15">
        <f t="shared" ca="1" si="1"/>
        <v>27</v>
      </c>
    </row>
    <row r="12" spans="2:17" x14ac:dyDescent="0.25">
      <c r="B12" s="1" t="s">
        <v>38</v>
      </c>
      <c r="C12" s="23">
        <f t="shared" ca="1" si="6"/>
        <v>41.949999999999996</v>
      </c>
      <c r="D12" s="24">
        <f t="shared" ca="1" si="2"/>
        <v>44250</v>
      </c>
      <c r="E12" s="23" t="str">
        <f t="shared" ca="1" si="3"/>
        <v xml:space="preserve">CP Banco 2 </v>
      </c>
      <c r="F12" s="23" t="str">
        <f t="shared" ca="1" si="4"/>
        <v>Despesa</v>
      </c>
      <c r="G12" s="23" t="str">
        <f t="shared" ca="1" si="5"/>
        <v>Rendimentos</v>
      </c>
      <c r="O12" s="16">
        <v>12</v>
      </c>
      <c r="P12" s="16" t="s">
        <v>4</v>
      </c>
      <c r="Q12" s="16">
        <f t="shared" ca="1" si="1"/>
        <v>23</v>
      </c>
    </row>
    <row r="13" spans="2:17" x14ac:dyDescent="0.25">
      <c r="B13" s="1" t="s">
        <v>39</v>
      </c>
      <c r="C13" s="25">
        <f t="shared" ca="1" si="6"/>
        <v>76.28</v>
      </c>
      <c r="D13" s="26">
        <f t="shared" ca="1" si="2"/>
        <v>44249</v>
      </c>
      <c r="E13" s="25" t="str">
        <f t="shared" ca="1" si="3"/>
        <v xml:space="preserve">CC Banco 1 </v>
      </c>
      <c r="F13" s="25" t="str">
        <f t="shared" ca="1" si="4"/>
        <v>Receita</v>
      </c>
      <c r="G13" s="25" t="str">
        <f t="shared" ca="1" si="5"/>
        <v>Outros...</v>
      </c>
      <c r="O13" s="15">
        <v>13</v>
      </c>
      <c r="P13" s="15" t="s">
        <v>22</v>
      </c>
      <c r="Q13" s="15">
        <f t="shared" ca="1" si="1"/>
        <v>20</v>
      </c>
    </row>
    <row r="14" spans="2:17" x14ac:dyDescent="0.25">
      <c r="B14" s="1" t="s">
        <v>40</v>
      </c>
      <c r="C14" s="23">
        <f t="shared" ca="1" si="6"/>
        <v>75.570000000000007</v>
      </c>
      <c r="D14" s="24">
        <f t="shared" ca="1" si="2"/>
        <v>44288</v>
      </c>
      <c r="E14" s="23" t="str">
        <f t="shared" ca="1" si="3"/>
        <v>Cartão crédito 2</v>
      </c>
      <c r="F14" s="23" t="str">
        <f t="shared" ca="1" si="4"/>
        <v>Receita</v>
      </c>
      <c r="G14" s="23" t="str">
        <f t="shared" ca="1" si="5"/>
        <v>Rendimentos</v>
      </c>
      <c r="O14" s="16">
        <v>14</v>
      </c>
      <c r="P14" s="16" t="s">
        <v>5</v>
      </c>
      <c r="Q14" s="16">
        <f t="shared" ca="1" si="1"/>
        <v>16</v>
      </c>
    </row>
    <row r="15" spans="2:17" x14ac:dyDescent="0.25">
      <c r="B15" s="1" t="s">
        <v>41</v>
      </c>
      <c r="C15" s="25">
        <f t="shared" ca="1" si="6"/>
        <v>99.58</v>
      </c>
      <c r="D15" s="26">
        <f t="shared" ca="1" si="2"/>
        <v>44281</v>
      </c>
      <c r="E15" s="25" t="str">
        <f t="shared" ca="1" si="3"/>
        <v>Investimento</v>
      </c>
      <c r="F15" s="25" t="str">
        <f t="shared" ca="1" si="4"/>
        <v>Receita</v>
      </c>
      <c r="G15" s="25" t="str">
        <f t="shared" ca="1" si="5"/>
        <v>Rendimentos</v>
      </c>
    </row>
    <row r="16" spans="2:17" x14ac:dyDescent="0.25">
      <c r="B16" s="1" t="s">
        <v>42</v>
      </c>
      <c r="C16" s="23">
        <f t="shared" ca="1" si="6"/>
        <v>18.23</v>
      </c>
      <c r="D16" s="24">
        <f t="shared" ca="1" si="2"/>
        <v>44270</v>
      </c>
      <c r="E16" s="23" t="str">
        <f t="shared" ca="1" si="3"/>
        <v xml:space="preserve">CC Banco 1 </v>
      </c>
      <c r="F16" s="23" t="str">
        <f t="shared" ca="1" si="4"/>
        <v>Despesa</v>
      </c>
      <c r="G16" s="23" t="str">
        <f t="shared" ca="1" si="5"/>
        <v>Investimentos</v>
      </c>
    </row>
    <row r="17" spans="2:7" x14ac:dyDescent="0.25">
      <c r="B17" s="1" t="s">
        <v>43</v>
      </c>
      <c r="C17" s="25">
        <f t="shared" ca="1" si="6"/>
        <v>73.550000000000011</v>
      </c>
      <c r="D17" s="26">
        <f t="shared" ca="1" si="2"/>
        <v>44164</v>
      </c>
      <c r="E17" s="25" t="str">
        <f t="shared" ca="1" si="3"/>
        <v xml:space="preserve">CP Banco 2 </v>
      </c>
      <c r="F17" s="25" t="str">
        <f t="shared" ca="1" si="4"/>
        <v>Despesa</v>
      </c>
      <c r="G17" s="25" t="str">
        <f t="shared" ca="1" si="5"/>
        <v>Educação</v>
      </c>
    </row>
    <row r="18" spans="2:7" x14ac:dyDescent="0.25">
      <c r="B18" s="1" t="s">
        <v>44</v>
      </c>
      <c r="C18" s="23">
        <f t="shared" ca="1" si="6"/>
        <v>80.31</v>
      </c>
      <c r="D18" s="24">
        <f t="shared" ca="1" si="2"/>
        <v>44126</v>
      </c>
      <c r="E18" s="23" t="str">
        <f t="shared" ca="1" si="3"/>
        <v xml:space="preserve">CC Banco 2 </v>
      </c>
      <c r="F18" s="23" t="str">
        <f t="shared" ca="1" si="4"/>
        <v>Receita</v>
      </c>
      <c r="G18" s="23" t="str">
        <f t="shared" ca="1" si="5"/>
        <v>Rendimentos</v>
      </c>
    </row>
    <row r="19" spans="2:7" x14ac:dyDescent="0.25">
      <c r="B19" s="1" t="s">
        <v>45</v>
      </c>
      <c r="C19" s="25">
        <f t="shared" ca="1" si="6"/>
        <v>53.05</v>
      </c>
      <c r="D19" s="26">
        <f t="shared" ca="1" si="2"/>
        <v>44134</v>
      </c>
      <c r="E19" s="25" t="str">
        <f t="shared" ca="1" si="3"/>
        <v>Cartão crédito 2</v>
      </c>
      <c r="F19" s="25" t="str">
        <f t="shared" ca="1" si="4"/>
        <v>Receita</v>
      </c>
      <c r="G19" s="25" t="str">
        <f t="shared" ca="1" si="5"/>
        <v>Investimentos</v>
      </c>
    </row>
    <row r="20" spans="2:7" x14ac:dyDescent="0.25">
      <c r="B20" s="1" t="s">
        <v>46</v>
      </c>
      <c r="C20" s="23">
        <f t="shared" ca="1" si="6"/>
        <v>5.56</v>
      </c>
      <c r="D20" s="24">
        <f t="shared" ca="1" si="2"/>
        <v>44292</v>
      </c>
      <c r="E20" s="23" t="str">
        <f t="shared" ca="1" si="3"/>
        <v xml:space="preserve">CP Banco 2 </v>
      </c>
      <c r="F20" s="23" t="str">
        <f t="shared" ca="1" si="4"/>
        <v>Despesa</v>
      </c>
      <c r="G20" s="23" t="str">
        <f t="shared" ca="1" si="5"/>
        <v>Trabalho</v>
      </c>
    </row>
    <row r="21" spans="2:7" x14ac:dyDescent="0.25">
      <c r="B21" s="1" t="s">
        <v>47</v>
      </c>
      <c r="C21" s="25">
        <f t="shared" ca="1" si="6"/>
        <v>17.290000000000003</v>
      </c>
      <c r="D21" s="26">
        <f t="shared" ca="1" si="2"/>
        <v>44285</v>
      </c>
      <c r="E21" s="25" t="str">
        <f t="shared" ca="1" si="3"/>
        <v xml:space="preserve">CP Banco 2 </v>
      </c>
      <c r="F21" s="25" t="str">
        <f t="shared" ca="1" si="4"/>
        <v>Receita</v>
      </c>
      <c r="G21" s="25" t="str">
        <f t="shared" ca="1" si="5"/>
        <v>Outros...</v>
      </c>
    </row>
    <row r="22" spans="2:7" x14ac:dyDescent="0.25">
      <c r="B22" s="1" t="s">
        <v>48</v>
      </c>
      <c r="C22" s="23">
        <f t="shared" ca="1" si="6"/>
        <v>49.18</v>
      </c>
      <c r="D22" s="24">
        <f t="shared" ca="1" si="2"/>
        <v>44273</v>
      </c>
      <c r="E22" s="23" t="str">
        <f t="shared" ca="1" si="3"/>
        <v xml:space="preserve">CP Banco 2 </v>
      </c>
      <c r="F22" s="23" t="str">
        <f t="shared" ca="1" si="4"/>
        <v>Despesa</v>
      </c>
      <c r="G22" s="23" t="str">
        <f t="shared" ca="1" si="5"/>
        <v>Saúde</v>
      </c>
    </row>
    <row r="23" spans="2:7" x14ac:dyDescent="0.25">
      <c r="B23" s="1" t="s">
        <v>49</v>
      </c>
      <c r="C23" s="25">
        <f t="shared" ca="1" si="6"/>
        <v>56.169999999999995</v>
      </c>
      <c r="D23" s="26">
        <f t="shared" ca="1" si="2"/>
        <v>44177</v>
      </c>
      <c r="E23" s="25" t="str">
        <f t="shared" ca="1" si="3"/>
        <v>Cartão crédito 1</v>
      </c>
      <c r="F23" s="25" t="str">
        <f t="shared" ca="1" si="4"/>
        <v>Despesa</v>
      </c>
      <c r="G23" s="25" t="str">
        <f t="shared" ca="1" si="5"/>
        <v>Investimentos</v>
      </c>
    </row>
    <row r="24" spans="2:7" x14ac:dyDescent="0.25">
      <c r="B24" s="1" t="s">
        <v>50</v>
      </c>
      <c r="C24" s="23">
        <f t="shared" ca="1" si="6"/>
        <v>44.86</v>
      </c>
      <c r="D24" s="24">
        <f t="shared" ca="1" si="2"/>
        <v>44240</v>
      </c>
      <c r="E24" s="23" t="str">
        <f t="shared" ca="1" si="3"/>
        <v>Cartão crédito 2</v>
      </c>
      <c r="F24" s="23" t="str">
        <f t="shared" ca="1" si="4"/>
        <v>Despesa</v>
      </c>
      <c r="G24" s="23" t="str">
        <f t="shared" ca="1" si="5"/>
        <v xml:space="preserve">Dívidas </v>
      </c>
    </row>
    <row r="25" spans="2:7" x14ac:dyDescent="0.25">
      <c r="B25" s="1" t="s">
        <v>51</v>
      </c>
      <c r="C25" s="25">
        <f t="shared" ca="1" si="6"/>
        <v>28.69</v>
      </c>
      <c r="D25" s="26">
        <f t="shared" ca="1" si="2"/>
        <v>44264</v>
      </c>
      <c r="E25" s="25" t="str">
        <f t="shared" ca="1" si="3"/>
        <v>Cartão crédito 2</v>
      </c>
      <c r="F25" s="25" t="str">
        <f t="shared" ca="1" si="4"/>
        <v>Despesa</v>
      </c>
      <c r="G25" s="25" t="str">
        <f t="shared" ca="1" si="5"/>
        <v>Educação</v>
      </c>
    </row>
    <row r="26" spans="2:7" x14ac:dyDescent="0.25">
      <c r="B26" s="1" t="s">
        <v>52</v>
      </c>
      <c r="C26" s="23">
        <f t="shared" ca="1" si="6"/>
        <v>76.510000000000005</v>
      </c>
      <c r="D26" s="24">
        <f t="shared" ca="1" si="2"/>
        <v>44167</v>
      </c>
      <c r="E26" s="23" t="str">
        <f t="shared" ca="1" si="3"/>
        <v>Investimento</v>
      </c>
      <c r="F26" s="23" t="str">
        <f t="shared" ca="1" si="4"/>
        <v>Despesa</v>
      </c>
      <c r="G26" s="23" t="str">
        <f t="shared" ca="1" si="5"/>
        <v>Outros...</v>
      </c>
    </row>
    <row r="27" spans="2:7" x14ac:dyDescent="0.25">
      <c r="B27" s="1" t="s">
        <v>53</v>
      </c>
      <c r="C27" s="25">
        <f t="shared" ca="1" si="6"/>
        <v>50.129999999999995</v>
      </c>
      <c r="D27" s="26">
        <f t="shared" ca="1" si="2"/>
        <v>44223</v>
      </c>
      <c r="E27" s="25" t="str">
        <f t="shared" ca="1" si="3"/>
        <v xml:space="preserve">CP Banco 2 </v>
      </c>
      <c r="F27" s="25" t="str">
        <f t="shared" ca="1" si="4"/>
        <v>Receita</v>
      </c>
      <c r="G27" s="25" t="str">
        <f t="shared" ca="1" si="5"/>
        <v>Investimentos</v>
      </c>
    </row>
    <row r="28" spans="2:7" x14ac:dyDescent="0.25">
      <c r="B28" s="1" t="s">
        <v>54</v>
      </c>
      <c r="C28" s="23">
        <f t="shared" ca="1" si="6"/>
        <v>97.81</v>
      </c>
      <c r="D28" s="24">
        <f t="shared" ca="1" si="2"/>
        <v>44168</v>
      </c>
      <c r="E28" s="23" t="str">
        <f t="shared" ca="1" si="3"/>
        <v xml:space="preserve">CC Banco 1 </v>
      </c>
      <c r="F28" s="23" t="str">
        <f t="shared" ca="1" si="4"/>
        <v>Receita</v>
      </c>
      <c r="G28" s="23" t="str">
        <f t="shared" ca="1" si="5"/>
        <v>Rendimentos</v>
      </c>
    </row>
    <row r="29" spans="2:7" x14ac:dyDescent="0.25">
      <c r="B29" s="1" t="s">
        <v>55</v>
      </c>
      <c r="C29" s="25">
        <f t="shared" ca="1" si="6"/>
        <v>24.59</v>
      </c>
      <c r="D29" s="26">
        <f t="shared" ca="1" si="2"/>
        <v>44258</v>
      </c>
      <c r="E29" s="25" t="str">
        <f t="shared" ca="1" si="3"/>
        <v>Investimento</v>
      </c>
      <c r="F29" s="25" t="str">
        <f t="shared" ca="1" si="4"/>
        <v>Receita</v>
      </c>
      <c r="G29" s="25" t="str">
        <f t="shared" ca="1" si="5"/>
        <v>Transporte</v>
      </c>
    </row>
    <row r="30" spans="2:7" x14ac:dyDescent="0.25">
      <c r="B30" s="1" t="s">
        <v>56</v>
      </c>
      <c r="C30" s="23">
        <f t="shared" ca="1" si="6"/>
        <v>24.73</v>
      </c>
      <c r="D30" s="24">
        <f t="shared" ca="1" si="2"/>
        <v>44124</v>
      </c>
      <c r="E30" s="23" t="str">
        <f t="shared" ca="1" si="3"/>
        <v>Cartão crédito 2</v>
      </c>
      <c r="F30" s="23" t="str">
        <f t="shared" ca="1" si="4"/>
        <v>Receita</v>
      </c>
      <c r="G30" s="23" t="str">
        <f t="shared" ca="1" si="5"/>
        <v>Investimentos</v>
      </c>
    </row>
    <row r="31" spans="2:7" x14ac:dyDescent="0.25">
      <c r="B31" s="1" t="s">
        <v>57</v>
      </c>
      <c r="C31" s="25">
        <f t="shared" ca="1" si="6"/>
        <v>53.43</v>
      </c>
      <c r="D31" s="26">
        <f t="shared" ca="1" si="2"/>
        <v>44292</v>
      </c>
      <c r="E31" s="25" t="str">
        <f t="shared" ca="1" si="3"/>
        <v>Cartão crédito 2</v>
      </c>
      <c r="F31" s="25" t="str">
        <f t="shared" ca="1" si="4"/>
        <v>Despesa</v>
      </c>
      <c r="G31" s="25" t="str">
        <f t="shared" ca="1" si="5"/>
        <v>Mercado</v>
      </c>
    </row>
    <row r="32" spans="2:7" x14ac:dyDescent="0.25">
      <c r="B32" s="1" t="s">
        <v>58</v>
      </c>
      <c r="C32" s="23">
        <f t="shared" ca="1" si="6"/>
        <v>85.08</v>
      </c>
      <c r="D32" s="24">
        <f t="shared" ca="1" si="2"/>
        <v>44168</v>
      </c>
      <c r="E32" s="23" t="str">
        <f t="shared" ca="1" si="3"/>
        <v xml:space="preserve">CC Banco 2 </v>
      </c>
      <c r="F32" s="23" t="str">
        <f t="shared" ca="1" si="4"/>
        <v>Despesa</v>
      </c>
      <c r="G32" s="23" t="str">
        <f t="shared" ca="1" si="5"/>
        <v>Outros...</v>
      </c>
    </row>
    <row r="33" spans="2:7" x14ac:dyDescent="0.25">
      <c r="B33" s="1" t="s">
        <v>59</v>
      </c>
      <c r="C33" s="25">
        <f t="shared" ca="1" si="6"/>
        <v>14.9</v>
      </c>
      <c r="D33" s="26">
        <f t="shared" ca="1" si="2"/>
        <v>44269</v>
      </c>
      <c r="E33" s="25" t="str">
        <f t="shared" ca="1" si="3"/>
        <v xml:space="preserve">CP Banco 2 </v>
      </c>
      <c r="F33" s="25" t="str">
        <f t="shared" ca="1" si="4"/>
        <v>Despesa</v>
      </c>
      <c r="G33" s="25" t="str">
        <f t="shared" ca="1" si="5"/>
        <v>Outros...</v>
      </c>
    </row>
    <row r="34" spans="2:7" x14ac:dyDescent="0.25">
      <c r="B34" s="1" t="s">
        <v>60</v>
      </c>
      <c r="C34" s="23">
        <f t="shared" ca="1" si="6"/>
        <v>31.26</v>
      </c>
      <c r="D34" s="24">
        <f t="shared" ca="1" si="2"/>
        <v>44198</v>
      </c>
      <c r="E34" s="23" t="str">
        <f t="shared" ca="1" si="3"/>
        <v>Investimento</v>
      </c>
      <c r="F34" s="23" t="str">
        <f t="shared" ca="1" si="4"/>
        <v>Despesa</v>
      </c>
      <c r="G34" s="23" t="str">
        <f t="shared" ca="1" si="5"/>
        <v>Investimentos</v>
      </c>
    </row>
    <row r="35" spans="2:7" x14ac:dyDescent="0.25">
      <c r="B35" s="1" t="s">
        <v>61</v>
      </c>
      <c r="C35" s="25">
        <f t="shared" ca="1" si="6"/>
        <v>83.300000000000011</v>
      </c>
      <c r="D35" s="26">
        <f t="shared" ca="1" si="2"/>
        <v>44123</v>
      </c>
      <c r="E35" s="25" t="str">
        <f t="shared" ca="1" si="3"/>
        <v xml:space="preserve">CC Banco 1 </v>
      </c>
      <c r="F35" s="25" t="str">
        <f t="shared" ca="1" si="4"/>
        <v>Receita</v>
      </c>
      <c r="G35" s="25" t="str">
        <f t="shared" ca="1" si="5"/>
        <v>Outros...</v>
      </c>
    </row>
    <row r="36" spans="2:7" x14ac:dyDescent="0.25">
      <c r="B36" s="1" t="s">
        <v>62</v>
      </c>
      <c r="C36" s="23">
        <f t="shared" ca="1" si="6"/>
        <v>61.64</v>
      </c>
      <c r="D36" s="24">
        <f t="shared" ca="1" si="2"/>
        <v>44213</v>
      </c>
      <c r="E36" s="23" t="str">
        <f t="shared" ca="1" si="3"/>
        <v>Cartão crédito 1</v>
      </c>
      <c r="F36" s="23" t="str">
        <f t="shared" ca="1" si="4"/>
        <v>Despesa</v>
      </c>
      <c r="G36" s="23" t="str">
        <f t="shared" ca="1" si="5"/>
        <v>Investimentos</v>
      </c>
    </row>
    <row r="37" spans="2:7" x14ac:dyDescent="0.25">
      <c r="B37" s="1" t="s">
        <v>63</v>
      </c>
      <c r="C37" s="25">
        <f t="shared" ca="1" si="6"/>
        <v>36.57</v>
      </c>
      <c r="D37" s="26">
        <f t="shared" ca="1" si="2"/>
        <v>44276</v>
      </c>
      <c r="E37" s="25" t="str">
        <f t="shared" ca="1" si="3"/>
        <v>Cartão crédito 1</v>
      </c>
      <c r="F37" s="25" t="str">
        <f t="shared" ca="1" si="4"/>
        <v>Receita</v>
      </c>
      <c r="G37" s="25" t="str">
        <f t="shared" ca="1" si="5"/>
        <v>Pessoal</v>
      </c>
    </row>
    <row r="38" spans="2:7" x14ac:dyDescent="0.25">
      <c r="B38" s="1" t="s">
        <v>64</v>
      </c>
      <c r="C38" s="23">
        <f t="shared" ca="1" si="6"/>
        <v>90.600000000000009</v>
      </c>
      <c r="D38" s="24">
        <f t="shared" ca="1" si="2"/>
        <v>44273</v>
      </c>
      <c r="E38" s="23" t="str">
        <f t="shared" ca="1" si="3"/>
        <v>Investimento</v>
      </c>
      <c r="F38" s="23" t="str">
        <f t="shared" ca="1" si="4"/>
        <v>Receita</v>
      </c>
      <c r="G38" s="23" t="str">
        <f t="shared" ca="1" si="5"/>
        <v>Trabalho</v>
      </c>
    </row>
    <row r="39" spans="2:7" x14ac:dyDescent="0.25">
      <c r="B39" s="1" t="s">
        <v>65</v>
      </c>
      <c r="C39" s="25">
        <f t="shared" ca="1" si="6"/>
        <v>95.070000000000007</v>
      </c>
      <c r="D39" s="26">
        <f t="shared" ca="1" si="2"/>
        <v>44119</v>
      </c>
      <c r="E39" s="25" t="str">
        <f t="shared" ca="1" si="3"/>
        <v xml:space="preserve">CC Banco 1 </v>
      </c>
      <c r="F39" s="25" t="str">
        <f t="shared" ca="1" si="4"/>
        <v>Despesa</v>
      </c>
      <c r="G39" s="25" t="str">
        <f t="shared" ca="1" si="5"/>
        <v>Pessoal</v>
      </c>
    </row>
    <row r="40" spans="2:7" x14ac:dyDescent="0.25">
      <c r="B40" s="1" t="s">
        <v>66</v>
      </c>
      <c r="C40" s="23">
        <f t="shared" ca="1" si="6"/>
        <v>89.14</v>
      </c>
      <c r="D40" s="24">
        <f t="shared" ca="1" si="2"/>
        <v>44284</v>
      </c>
      <c r="E40" s="23" t="str">
        <f t="shared" ca="1" si="3"/>
        <v>Investimento</v>
      </c>
      <c r="F40" s="23" t="str">
        <f t="shared" ca="1" si="4"/>
        <v>Receita</v>
      </c>
      <c r="G40" s="23" t="str">
        <f t="shared" ca="1" si="5"/>
        <v>Pets</v>
      </c>
    </row>
    <row r="41" spans="2:7" x14ac:dyDescent="0.25">
      <c r="B41" s="1" t="s">
        <v>67</v>
      </c>
      <c r="C41" s="25">
        <f t="shared" ca="1" si="6"/>
        <v>14.76</v>
      </c>
      <c r="D41" s="26">
        <f t="shared" ca="1" si="2"/>
        <v>44116</v>
      </c>
      <c r="E41" s="25" t="str">
        <f t="shared" ca="1" si="3"/>
        <v xml:space="preserve">CP Banco 2 </v>
      </c>
      <c r="F41" s="25" t="str">
        <f t="shared" ca="1" si="4"/>
        <v>Despesa</v>
      </c>
      <c r="G41" s="25" t="str">
        <f t="shared" ca="1" si="5"/>
        <v>Lazer</v>
      </c>
    </row>
    <row r="42" spans="2:7" x14ac:dyDescent="0.25">
      <c r="B42" s="1" t="s">
        <v>68</v>
      </c>
      <c r="C42" s="23">
        <f t="shared" ca="1" si="6"/>
        <v>83.75</v>
      </c>
      <c r="D42" s="24">
        <f t="shared" ca="1" si="2"/>
        <v>44292</v>
      </c>
      <c r="E42" s="23" t="str">
        <f t="shared" ca="1" si="3"/>
        <v xml:space="preserve">CP Banco 2 </v>
      </c>
      <c r="F42" s="23" t="str">
        <f t="shared" ca="1" si="4"/>
        <v>Receita</v>
      </c>
      <c r="G42" s="23" t="str">
        <f t="shared" ca="1" si="5"/>
        <v>Lazer</v>
      </c>
    </row>
    <row r="43" spans="2:7" x14ac:dyDescent="0.25">
      <c r="B43" s="1" t="s">
        <v>69</v>
      </c>
      <c r="C43" s="25">
        <f t="shared" ca="1" si="6"/>
        <v>70.22</v>
      </c>
      <c r="D43" s="26">
        <f t="shared" ca="1" si="2"/>
        <v>44270</v>
      </c>
      <c r="E43" s="25" t="str">
        <f t="shared" ca="1" si="3"/>
        <v xml:space="preserve">CC Banco 1 </v>
      </c>
      <c r="F43" s="25" t="str">
        <f t="shared" ca="1" si="4"/>
        <v>Despesa</v>
      </c>
      <c r="G43" s="25" t="str">
        <f t="shared" ca="1" si="5"/>
        <v>Pessoal</v>
      </c>
    </row>
    <row r="44" spans="2:7" x14ac:dyDescent="0.25">
      <c r="B44" s="1" t="s">
        <v>70</v>
      </c>
      <c r="C44" s="23">
        <f t="shared" ca="1" si="6"/>
        <v>27.57</v>
      </c>
      <c r="D44" s="24">
        <f t="shared" ca="1" si="2"/>
        <v>44219</v>
      </c>
      <c r="E44" s="23" t="str">
        <f t="shared" ca="1" si="3"/>
        <v xml:space="preserve">CC Banco 1 </v>
      </c>
      <c r="F44" s="23" t="str">
        <f t="shared" ca="1" si="4"/>
        <v>Receita</v>
      </c>
      <c r="G44" s="23" t="str">
        <f t="shared" ca="1" si="5"/>
        <v>Alimentação</v>
      </c>
    </row>
    <row r="45" spans="2:7" x14ac:dyDescent="0.25">
      <c r="B45" s="1" t="s">
        <v>71</v>
      </c>
      <c r="C45" s="25">
        <f t="shared" ca="1" si="6"/>
        <v>83.48</v>
      </c>
      <c r="D45" s="26">
        <f t="shared" ca="1" si="2"/>
        <v>44170</v>
      </c>
      <c r="E45" s="25" t="str">
        <f t="shared" ca="1" si="3"/>
        <v xml:space="preserve">CP Banco 2 </v>
      </c>
      <c r="F45" s="25" t="str">
        <f t="shared" ca="1" si="4"/>
        <v>Receita</v>
      </c>
      <c r="G45" s="25" t="str">
        <f t="shared" ca="1" si="5"/>
        <v>Investimentos</v>
      </c>
    </row>
    <row r="46" spans="2:7" x14ac:dyDescent="0.25">
      <c r="B46" s="1" t="s">
        <v>72</v>
      </c>
      <c r="C46" s="23">
        <f t="shared" ca="1" si="6"/>
        <v>32</v>
      </c>
      <c r="D46" s="24">
        <f t="shared" ca="1" si="2"/>
        <v>44126</v>
      </c>
      <c r="E46" s="23" t="str">
        <f t="shared" ca="1" si="3"/>
        <v xml:space="preserve">CC Banco 1 </v>
      </c>
      <c r="F46" s="23" t="str">
        <f t="shared" ca="1" si="4"/>
        <v>Despesa</v>
      </c>
      <c r="G46" s="23" t="str">
        <f t="shared" ca="1" si="5"/>
        <v>Pessoal</v>
      </c>
    </row>
    <row r="47" spans="2:7" x14ac:dyDescent="0.25">
      <c r="B47" s="1" t="s">
        <v>73</v>
      </c>
      <c r="C47" s="25">
        <f t="shared" ca="1" si="6"/>
        <v>83.18</v>
      </c>
      <c r="D47" s="26">
        <f t="shared" ca="1" si="2"/>
        <v>44288</v>
      </c>
      <c r="E47" s="25" t="str">
        <f t="shared" ca="1" si="3"/>
        <v>Investimento</v>
      </c>
      <c r="F47" s="25" t="str">
        <f t="shared" ca="1" si="4"/>
        <v>Receita</v>
      </c>
      <c r="G47" s="25" t="str">
        <f t="shared" ca="1" si="5"/>
        <v>Educação</v>
      </c>
    </row>
    <row r="48" spans="2:7" x14ac:dyDescent="0.25">
      <c r="B48" s="1" t="s">
        <v>74</v>
      </c>
      <c r="C48" s="23">
        <f t="shared" ca="1" si="6"/>
        <v>40.68</v>
      </c>
      <c r="D48" s="24">
        <f t="shared" ca="1" si="2"/>
        <v>44233</v>
      </c>
      <c r="E48" s="23" t="str">
        <f t="shared" ca="1" si="3"/>
        <v xml:space="preserve">CC Banco 1 </v>
      </c>
      <c r="F48" s="23" t="str">
        <f t="shared" ca="1" si="4"/>
        <v>Receita</v>
      </c>
      <c r="G48" s="23" t="str">
        <f t="shared" ca="1" si="5"/>
        <v>Rendimentos</v>
      </c>
    </row>
    <row r="49" spans="2:7" x14ac:dyDescent="0.25">
      <c r="B49" s="1" t="s">
        <v>75</v>
      </c>
      <c r="C49" s="25">
        <f t="shared" ca="1" si="6"/>
        <v>68.25</v>
      </c>
      <c r="D49" s="26">
        <f t="shared" ca="1" si="2"/>
        <v>44186</v>
      </c>
      <c r="E49" s="25" t="str">
        <f t="shared" ca="1" si="3"/>
        <v xml:space="preserve">CC Banco 1 </v>
      </c>
      <c r="F49" s="25" t="str">
        <f t="shared" ca="1" si="4"/>
        <v>Receita</v>
      </c>
      <c r="G49" s="25" t="str">
        <f t="shared" ca="1" si="5"/>
        <v>Lazer</v>
      </c>
    </row>
    <row r="50" spans="2:7" x14ac:dyDescent="0.25">
      <c r="B50" s="1" t="s">
        <v>76</v>
      </c>
      <c r="C50" s="23">
        <f t="shared" ca="1" si="6"/>
        <v>44.419999999999995</v>
      </c>
      <c r="D50" s="24">
        <f t="shared" ca="1" si="2"/>
        <v>44165</v>
      </c>
      <c r="E50" s="23" t="str">
        <f t="shared" ca="1" si="3"/>
        <v>Investimento</v>
      </c>
      <c r="F50" s="23" t="str">
        <f t="shared" ca="1" si="4"/>
        <v>Despesa</v>
      </c>
      <c r="G50" s="23" t="str">
        <f t="shared" ca="1" si="5"/>
        <v>Saúde</v>
      </c>
    </row>
    <row r="51" spans="2:7" x14ac:dyDescent="0.25">
      <c r="B51" s="1" t="s">
        <v>77</v>
      </c>
      <c r="C51" s="25">
        <f t="shared" ca="1" si="6"/>
        <v>79.190000000000012</v>
      </c>
      <c r="D51" s="26">
        <f t="shared" ca="1" si="2"/>
        <v>44152</v>
      </c>
      <c r="E51" s="25" t="str">
        <f t="shared" ca="1" si="3"/>
        <v xml:space="preserve">CC Banco 1 </v>
      </c>
      <c r="F51" s="25" t="str">
        <f t="shared" ca="1" si="4"/>
        <v>Receita</v>
      </c>
      <c r="G51" s="25" t="str">
        <f t="shared" ca="1" si="5"/>
        <v>Trabalho</v>
      </c>
    </row>
    <row r="52" spans="2:7" x14ac:dyDescent="0.25">
      <c r="B52" s="1" t="s">
        <v>78</v>
      </c>
      <c r="C52" s="23">
        <f t="shared" ca="1" si="6"/>
        <v>99.08</v>
      </c>
      <c r="D52" s="24">
        <f t="shared" ca="1" si="2"/>
        <v>44216</v>
      </c>
      <c r="E52" s="23" t="str">
        <f t="shared" ca="1" si="3"/>
        <v xml:space="preserve">CC Banco 1 </v>
      </c>
      <c r="F52" s="23" t="str">
        <f t="shared" ca="1" si="4"/>
        <v>Despesa</v>
      </c>
      <c r="G52" s="23" t="str">
        <f t="shared" ca="1" si="5"/>
        <v>Educação</v>
      </c>
    </row>
    <row r="53" spans="2:7" x14ac:dyDescent="0.25">
      <c r="B53" s="1" t="s">
        <v>79</v>
      </c>
      <c r="C53" s="25">
        <f t="shared" ca="1" si="6"/>
        <v>47.97</v>
      </c>
      <c r="D53" s="26">
        <f t="shared" ca="1" si="2"/>
        <v>44283</v>
      </c>
      <c r="E53" s="25" t="str">
        <f t="shared" ca="1" si="3"/>
        <v>Investimento</v>
      </c>
      <c r="F53" s="25" t="str">
        <f t="shared" ca="1" si="4"/>
        <v>Receita</v>
      </c>
      <c r="G53" s="25" t="str">
        <f t="shared" ca="1" si="5"/>
        <v>Rendimentos</v>
      </c>
    </row>
    <row r="54" spans="2:7" x14ac:dyDescent="0.25">
      <c r="B54" s="1" t="s">
        <v>80</v>
      </c>
      <c r="C54" s="23">
        <f t="shared" ca="1" si="6"/>
        <v>22.26</v>
      </c>
      <c r="D54" s="24">
        <f t="shared" ca="1" si="2"/>
        <v>44129</v>
      </c>
      <c r="E54" s="23" t="str">
        <f t="shared" ca="1" si="3"/>
        <v>Cartão crédito 2</v>
      </c>
      <c r="F54" s="23" t="str">
        <f t="shared" ca="1" si="4"/>
        <v>Despesa</v>
      </c>
      <c r="G54" s="23" t="str">
        <f t="shared" ca="1" si="5"/>
        <v>Lazer</v>
      </c>
    </row>
    <row r="55" spans="2:7" x14ac:dyDescent="0.25">
      <c r="B55" s="1" t="s">
        <v>81</v>
      </c>
      <c r="C55" s="25">
        <f t="shared" ca="1" si="6"/>
        <v>92.800000000000011</v>
      </c>
      <c r="D55" s="26">
        <f t="shared" ca="1" si="2"/>
        <v>44250</v>
      </c>
      <c r="E55" s="25" t="str">
        <f t="shared" ca="1" si="3"/>
        <v xml:space="preserve">CP Banco 2 </v>
      </c>
      <c r="F55" s="25" t="str">
        <f t="shared" ca="1" si="4"/>
        <v>Despesa</v>
      </c>
      <c r="G55" s="25" t="str">
        <f t="shared" ca="1" si="5"/>
        <v>Outros...</v>
      </c>
    </row>
    <row r="56" spans="2:7" x14ac:dyDescent="0.25">
      <c r="B56" s="1" t="s">
        <v>82</v>
      </c>
      <c r="C56" s="23">
        <f t="shared" ca="1" si="6"/>
        <v>87.4</v>
      </c>
      <c r="D56" s="24">
        <f t="shared" ca="1" si="2"/>
        <v>44241</v>
      </c>
      <c r="E56" s="23" t="str">
        <f t="shared" ca="1" si="3"/>
        <v>Cartão crédito 2</v>
      </c>
      <c r="F56" s="23" t="str">
        <f t="shared" ca="1" si="4"/>
        <v>Receita</v>
      </c>
      <c r="G56" s="23" t="str">
        <f t="shared" ca="1" si="5"/>
        <v>Mercado</v>
      </c>
    </row>
    <row r="57" spans="2:7" x14ac:dyDescent="0.25">
      <c r="B57" s="1" t="s">
        <v>83</v>
      </c>
      <c r="C57" s="25">
        <f t="shared" ca="1" si="6"/>
        <v>32.419999999999995</v>
      </c>
      <c r="D57" s="26">
        <f t="shared" ca="1" si="2"/>
        <v>44131</v>
      </c>
      <c r="E57" s="25" t="str">
        <f t="shared" ca="1" si="3"/>
        <v xml:space="preserve">CC Banco 1 </v>
      </c>
      <c r="F57" s="25" t="str">
        <f t="shared" ca="1" si="4"/>
        <v>Despesa</v>
      </c>
      <c r="G57" s="25" t="str">
        <f t="shared" ca="1" si="5"/>
        <v>Saúde</v>
      </c>
    </row>
    <row r="58" spans="2:7" x14ac:dyDescent="0.25">
      <c r="B58" s="1" t="s">
        <v>84</v>
      </c>
      <c r="C58" s="23">
        <f t="shared" ca="1" si="6"/>
        <v>36.86</v>
      </c>
      <c r="D58" s="24">
        <f t="shared" ca="1" si="2"/>
        <v>44176</v>
      </c>
      <c r="E58" s="23" t="str">
        <f t="shared" ca="1" si="3"/>
        <v xml:space="preserve">CC Banco 1 </v>
      </c>
      <c r="F58" s="23" t="str">
        <f t="shared" ca="1" si="4"/>
        <v>Receita</v>
      </c>
      <c r="G58" s="23" t="str">
        <f t="shared" ca="1" si="5"/>
        <v>Mercado</v>
      </c>
    </row>
    <row r="59" spans="2:7" x14ac:dyDescent="0.25">
      <c r="B59" s="1" t="s">
        <v>85</v>
      </c>
      <c r="C59" s="25">
        <f t="shared" ca="1" si="6"/>
        <v>30.17</v>
      </c>
      <c r="D59" s="26">
        <f t="shared" ca="1" si="2"/>
        <v>44203</v>
      </c>
      <c r="E59" s="25" t="str">
        <f t="shared" ca="1" si="3"/>
        <v>Cartão crédito 1</v>
      </c>
      <c r="F59" s="25" t="str">
        <f t="shared" ca="1" si="4"/>
        <v>Receita</v>
      </c>
      <c r="G59" s="25" t="str">
        <f t="shared" ca="1" si="5"/>
        <v>Investimentos</v>
      </c>
    </row>
    <row r="60" spans="2:7" x14ac:dyDescent="0.25">
      <c r="B60" s="1" t="s">
        <v>86</v>
      </c>
      <c r="C60" s="23">
        <f t="shared" ca="1" si="6"/>
        <v>91.12</v>
      </c>
      <c r="D60" s="24">
        <f t="shared" ca="1" si="2"/>
        <v>44275</v>
      </c>
      <c r="E60" s="23" t="str">
        <f t="shared" ca="1" si="3"/>
        <v>Cartão crédito 2</v>
      </c>
      <c r="F60" s="23" t="str">
        <f t="shared" ca="1" si="4"/>
        <v>Receita</v>
      </c>
      <c r="G60" s="23" t="str">
        <f t="shared" ca="1" si="5"/>
        <v>Pets</v>
      </c>
    </row>
    <row r="61" spans="2:7" x14ac:dyDescent="0.25">
      <c r="B61" s="1" t="s">
        <v>87</v>
      </c>
      <c r="C61" s="25">
        <f t="shared" ca="1" si="6"/>
        <v>82.410000000000011</v>
      </c>
      <c r="D61" s="26">
        <f t="shared" ca="1" si="2"/>
        <v>44208</v>
      </c>
      <c r="E61" s="25" t="str">
        <f t="shared" ca="1" si="3"/>
        <v xml:space="preserve">CC Banco 2 </v>
      </c>
      <c r="F61" s="25" t="str">
        <f t="shared" ca="1" si="4"/>
        <v>Receita</v>
      </c>
      <c r="G61" s="25" t="str">
        <f t="shared" ca="1" si="5"/>
        <v>Mercado</v>
      </c>
    </row>
    <row r="62" spans="2:7" x14ac:dyDescent="0.25">
      <c r="B62" s="1" t="s">
        <v>88</v>
      </c>
      <c r="C62" s="23">
        <f t="shared" ca="1" si="6"/>
        <v>25.82</v>
      </c>
      <c r="D62" s="24">
        <f t="shared" ca="1" si="2"/>
        <v>44286</v>
      </c>
      <c r="E62" s="23" t="str">
        <f t="shared" ca="1" si="3"/>
        <v xml:space="preserve">CC Banco 1 </v>
      </c>
      <c r="F62" s="23" t="str">
        <f t="shared" ca="1" si="4"/>
        <v>Despesa</v>
      </c>
      <c r="G62" s="23" t="str">
        <f t="shared" ca="1" si="5"/>
        <v>Transporte</v>
      </c>
    </row>
    <row r="63" spans="2:7" x14ac:dyDescent="0.25">
      <c r="B63" s="1" t="s">
        <v>89</v>
      </c>
      <c r="C63" s="25">
        <f t="shared" ca="1" si="6"/>
        <v>27.87</v>
      </c>
      <c r="D63" s="26">
        <f t="shared" ca="1" si="2"/>
        <v>44180</v>
      </c>
      <c r="E63" s="25" t="str">
        <f t="shared" ca="1" si="3"/>
        <v>Cartão crédito 2</v>
      </c>
      <c r="F63" s="25" t="str">
        <f t="shared" ca="1" si="4"/>
        <v>Despesa</v>
      </c>
      <c r="G63" s="25" t="str">
        <f t="shared" ca="1" si="5"/>
        <v>Lazer</v>
      </c>
    </row>
    <row r="64" spans="2:7" x14ac:dyDescent="0.25">
      <c r="B64" s="1" t="s">
        <v>90</v>
      </c>
      <c r="C64" s="23">
        <f t="shared" ca="1" si="6"/>
        <v>53.879999999999995</v>
      </c>
      <c r="D64" s="24">
        <f t="shared" ca="1" si="2"/>
        <v>44267</v>
      </c>
      <c r="E64" s="23" t="str">
        <f t="shared" ca="1" si="3"/>
        <v>Cartão crédito 1</v>
      </c>
      <c r="F64" s="23" t="str">
        <f t="shared" ca="1" si="4"/>
        <v>Receita</v>
      </c>
      <c r="G64" s="23" t="str">
        <f t="shared" ca="1" si="5"/>
        <v xml:space="preserve">Dívidas </v>
      </c>
    </row>
    <row r="65" spans="2:7" x14ac:dyDescent="0.25">
      <c r="B65" s="1" t="s">
        <v>91</v>
      </c>
      <c r="C65" s="25">
        <f t="shared" ca="1" si="6"/>
        <v>38.739999999999995</v>
      </c>
      <c r="D65" s="26">
        <f t="shared" ca="1" si="2"/>
        <v>44294</v>
      </c>
      <c r="E65" s="25" t="str">
        <f t="shared" ca="1" si="3"/>
        <v xml:space="preserve">CP Banco 2 </v>
      </c>
      <c r="F65" s="25" t="str">
        <f t="shared" ca="1" si="4"/>
        <v>Receita</v>
      </c>
      <c r="G65" s="25" t="str">
        <f t="shared" ca="1" si="5"/>
        <v>Educação</v>
      </c>
    </row>
    <row r="66" spans="2:7" x14ac:dyDescent="0.25">
      <c r="B66" s="1" t="s">
        <v>92</v>
      </c>
      <c r="C66" s="23">
        <f t="shared" ca="1" si="6"/>
        <v>27.8</v>
      </c>
      <c r="D66" s="24">
        <f t="shared" ref="D66:D129" ca="1" si="7">RANDBETWEEN($I$1,$I$2)</f>
        <v>44227</v>
      </c>
      <c r="E66" s="23" t="str">
        <f t="shared" ref="E66:E129" ca="1" si="8">VLOOKUP(RANDBETWEEN(1,6), $K$1:$L$6,2,FALSE)</f>
        <v>Investimento</v>
      </c>
      <c r="F66" s="23" t="str">
        <f t="shared" ref="F66:F129" ca="1" si="9">VLOOKUP(RANDBETWEEN(1,2), $K$9:$L$10, 2,0)</f>
        <v>Despesa</v>
      </c>
      <c r="G66" s="23" t="str">
        <f t="shared" ref="G66:G129" ca="1" si="10">VLOOKUP(RANDBETWEEN(1,14),$O$1:$P$14,2,FALSE)</f>
        <v>Alimentação</v>
      </c>
    </row>
    <row r="67" spans="2:7" x14ac:dyDescent="0.25">
      <c r="B67" s="1" t="s">
        <v>93</v>
      </c>
      <c r="C67" s="25">
        <f t="shared" ref="C67:C130" ca="1" si="11">ROUNDUP(RANDBETWEEN(1,99) + RAND(), 2)</f>
        <v>9.9</v>
      </c>
      <c r="D67" s="26">
        <f t="shared" ca="1" si="7"/>
        <v>44266</v>
      </c>
      <c r="E67" s="25" t="str">
        <f t="shared" ca="1" si="8"/>
        <v>Investimento</v>
      </c>
      <c r="F67" s="25" t="str">
        <f t="shared" ca="1" si="9"/>
        <v>Receita</v>
      </c>
      <c r="G67" s="25" t="str">
        <f t="shared" ca="1" si="10"/>
        <v>Alimentação</v>
      </c>
    </row>
    <row r="68" spans="2:7" x14ac:dyDescent="0.25">
      <c r="B68" s="1" t="s">
        <v>94</v>
      </c>
      <c r="C68" s="23">
        <f t="shared" ca="1" si="11"/>
        <v>23.39</v>
      </c>
      <c r="D68" s="24">
        <f t="shared" ca="1" si="7"/>
        <v>44214</v>
      </c>
      <c r="E68" s="23" t="str">
        <f t="shared" ca="1" si="8"/>
        <v xml:space="preserve">CP Banco 2 </v>
      </c>
      <c r="F68" s="23" t="str">
        <f t="shared" ca="1" si="9"/>
        <v>Receita</v>
      </c>
      <c r="G68" s="23" t="str">
        <f t="shared" ca="1" si="10"/>
        <v>Lazer</v>
      </c>
    </row>
    <row r="69" spans="2:7" x14ac:dyDescent="0.25">
      <c r="B69" s="1" t="s">
        <v>95</v>
      </c>
      <c r="C69" s="25">
        <f t="shared" ca="1" si="11"/>
        <v>1.58</v>
      </c>
      <c r="D69" s="26">
        <f t="shared" ca="1" si="7"/>
        <v>44152</v>
      </c>
      <c r="E69" s="25" t="str">
        <f t="shared" ca="1" si="8"/>
        <v>Cartão crédito 2</v>
      </c>
      <c r="F69" s="25" t="str">
        <f t="shared" ca="1" si="9"/>
        <v>Despesa</v>
      </c>
      <c r="G69" s="25" t="str">
        <f t="shared" ca="1" si="10"/>
        <v>Educação</v>
      </c>
    </row>
    <row r="70" spans="2:7" x14ac:dyDescent="0.25">
      <c r="B70" s="1" t="s">
        <v>96</v>
      </c>
      <c r="C70" s="23">
        <f t="shared" ca="1" si="11"/>
        <v>95.65</v>
      </c>
      <c r="D70" s="24">
        <f t="shared" ca="1" si="7"/>
        <v>44151</v>
      </c>
      <c r="E70" s="23" t="str">
        <f t="shared" ca="1" si="8"/>
        <v xml:space="preserve">CC Banco 1 </v>
      </c>
      <c r="F70" s="23" t="str">
        <f t="shared" ca="1" si="9"/>
        <v>Despesa</v>
      </c>
      <c r="G70" s="23" t="str">
        <f t="shared" ca="1" si="10"/>
        <v>Habitação</v>
      </c>
    </row>
    <row r="71" spans="2:7" x14ac:dyDescent="0.25">
      <c r="B71" s="1" t="s">
        <v>97</v>
      </c>
      <c r="C71" s="25">
        <f t="shared" ca="1" si="11"/>
        <v>25.71</v>
      </c>
      <c r="D71" s="26">
        <f t="shared" ca="1" si="7"/>
        <v>44292</v>
      </c>
      <c r="E71" s="25" t="str">
        <f t="shared" ca="1" si="8"/>
        <v>Cartão crédito 1</v>
      </c>
      <c r="F71" s="25" t="str">
        <f t="shared" ca="1" si="9"/>
        <v>Despesa</v>
      </c>
      <c r="G71" s="25" t="str">
        <f t="shared" ca="1" si="10"/>
        <v>Alimentação</v>
      </c>
    </row>
    <row r="72" spans="2:7" x14ac:dyDescent="0.25">
      <c r="B72" s="1" t="s">
        <v>98</v>
      </c>
      <c r="C72" s="23">
        <f t="shared" ca="1" si="11"/>
        <v>6.21</v>
      </c>
      <c r="D72" s="24">
        <f t="shared" ca="1" si="7"/>
        <v>44223</v>
      </c>
      <c r="E72" s="23" t="str">
        <f t="shared" ca="1" si="8"/>
        <v xml:space="preserve">CC Banco 1 </v>
      </c>
      <c r="F72" s="23" t="str">
        <f t="shared" ca="1" si="9"/>
        <v>Receita</v>
      </c>
      <c r="G72" s="23" t="str">
        <f t="shared" ca="1" si="10"/>
        <v>Mercado</v>
      </c>
    </row>
    <row r="73" spans="2:7" x14ac:dyDescent="0.25">
      <c r="B73" s="1" t="s">
        <v>99</v>
      </c>
      <c r="C73" s="25">
        <f t="shared" ca="1" si="11"/>
        <v>58.01</v>
      </c>
      <c r="D73" s="26">
        <f t="shared" ca="1" si="7"/>
        <v>44188</v>
      </c>
      <c r="E73" s="25" t="str">
        <f t="shared" ca="1" si="8"/>
        <v xml:space="preserve">CC Banco 1 </v>
      </c>
      <c r="F73" s="25" t="str">
        <f t="shared" ca="1" si="9"/>
        <v>Receita</v>
      </c>
      <c r="G73" s="25" t="str">
        <f t="shared" ca="1" si="10"/>
        <v>Transporte</v>
      </c>
    </row>
    <row r="74" spans="2:7" x14ac:dyDescent="0.25">
      <c r="B74" s="1" t="s">
        <v>100</v>
      </c>
      <c r="C74" s="23">
        <f t="shared" ca="1" si="11"/>
        <v>30.150000000000002</v>
      </c>
      <c r="D74" s="24">
        <f t="shared" ca="1" si="7"/>
        <v>44240</v>
      </c>
      <c r="E74" s="23" t="str">
        <f t="shared" ca="1" si="8"/>
        <v xml:space="preserve">CC Banco 1 </v>
      </c>
      <c r="F74" s="23" t="str">
        <f t="shared" ca="1" si="9"/>
        <v>Receita</v>
      </c>
      <c r="G74" s="23" t="str">
        <f t="shared" ca="1" si="10"/>
        <v>Lazer</v>
      </c>
    </row>
    <row r="75" spans="2:7" x14ac:dyDescent="0.25">
      <c r="B75" s="1" t="s">
        <v>101</v>
      </c>
      <c r="C75" s="25">
        <f t="shared" ca="1" si="11"/>
        <v>19.830000000000002</v>
      </c>
      <c r="D75" s="26">
        <f t="shared" ca="1" si="7"/>
        <v>44251</v>
      </c>
      <c r="E75" s="25" t="str">
        <f t="shared" ca="1" si="8"/>
        <v>Investimento</v>
      </c>
      <c r="F75" s="25" t="str">
        <f t="shared" ca="1" si="9"/>
        <v>Receita</v>
      </c>
      <c r="G75" s="25" t="str">
        <f t="shared" ca="1" si="10"/>
        <v>Educação</v>
      </c>
    </row>
    <row r="76" spans="2:7" x14ac:dyDescent="0.25">
      <c r="B76" s="1" t="s">
        <v>102</v>
      </c>
      <c r="C76" s="23">
        <f t="shared" ca="1" si="11"/>
        <v>20.64</v>
      </c>
      <c r="D76" s="24">
        <f t="shared" ca="1" si="7"/>
        <v>44252</v>
      </c>
      <c r="E76" s="23" t="str">
        <f t="shared" ca="1" si="8"/>
        <v xml:space="preserve">CC Banco 1 </v>
      </c>
      <c r="F76" s="23" t="str">
        <f t="shared" ca="1" si="9"/>
        <v>Receita</v>
      </c>
      <c r="G76" s="23" t="str">
        <f t="shared" ca="1" si="10"/>
        <v>Pessoal</v>
      </c>
    </row>
    <row r="77" spans="2:7" x14ac:dyDescent="0.25">
      <c r="B77" s="1" t="s">
        <v>103</v>
      </c>
      <c r="C77" s="25">
        <f t="shared" ca="1" si="11"/>
        <v>47.8</v>
      </c>
      <c r="D77" s="26">
        <f t="shared" ca="1" si="7"/>
        <v>44241</v>
      </c>
      <c r="E77" s="25" t="str">
        <f t="shared" ca="1" si="8"/>
        <v xml:space="preserve">CC Banco 2 </v>
      </c>
      <c r="F77" s="25" t="str">
        <f t="shared" ca="1" si="9"/>
        <v>Receita</v>
      </c>
      <c r="G77" s="25" t="str">
        <f t="shared" ca="1" si="10"/>
        <v>Saúde</v>
      </c>
    </row>
    <row r="78" spans="2:7" x14ac:dyDescent="0.25">
      <c r="B78" s="1" t="s">
        <v>104</v>
      </c>
      <c r="C78" s="23">
        <f t="shared" ca="1" si="11"/>
        <v>24.46</v>
      </c>
      <c r="D78" s="24">
        <f t="shared" ca="1" si="7"/>
        <v>44174</v>
      </c>
      <c r="E78" s="23" t="str">
        <f t="shared" ca="1" si="8"/>
        <v>Cartão crédito 2</v>
      </c>
      <c r="F78" s="23" t="str">
        <f t="shared" ca="1" si="9"/>
        <v>Receita</v>
      </c>
      <c r="G78" s="23" t="str">
        <f t="shared" ca="1" si="10"/>
        <v>Saúde</v>
      </c>
    </row>
    <row r="79" spans="2:7" x14ac:dyDescent="0.25">
      <c r="B79" s="1" t="s">
        <v>105</v>
      </c>
      <c r="C79" s="25">
        <f t="shared" ca="1" si="11"/>
        <v>87.87</v>
      </c>
      <c r="D79" s="26">
        <f t="shared" ca="1" si="7"/>
        <v>44237</v>
      </c>
      <c r="E79" s="25" t="str">
        <f t="shared" ca="1" si="8"/>
        <v>Cartão crédito 1</v>
      </c>
      <c r="F79" s="25" t="str">
        <f t="shared" ca="1" si="9"/>
        <v>Receita</v>
      </c>
      <c r="G79" s="25" t="str">
        <f t="shared" ca="1" si="10"/>
        <v>Transporte</v>
      </c>
    </row>
    <row r="80" spans="2:7" x14ac:dyDescent="0.25">
      <c r="B80" s="1" t="s">
        <v>106</v>
      </c>
      <c r="C80" s="23">
        <f t="shared" ca="1" si="11"/>
        <v>35</v>
      </c>
      <c r="D80" s="24">
        <f t="shared" ca="1" si="7"/>
        <v>44245</v>
      </c>
      <c r="E80" s="23" t="str">
        <f t="shared" ca="1" si="8"/>
        <v>Cartão crédito 2</v>
      </c>
      <c r="F80" s="23" t="str">
        <f t="shared" ca="1" si="9"/>
        <v>Despesa</v>
      </c>
      <c r="G80" s="23" t="str">
        <f t="shared" ca="1" si="10"/>
        <v>Alimentação</v>
      </c>
    </row>
    <row r="81" spans="2:7" x14ac:dyDescent="0.25">
      <c r="B81" s="1" t="s">
        <v>107</v>
      </c>
      <c r="C81" s="25">
        <f t="shared" ca="1" si="11"/>
        <v>91.52000000000001</v>
      </c>
      <c r="D81" s="26">
        <f t="shared" ca="1" si="7"/>
        <v>44151</v>
      </c>
      <c r="E81" s="25" t="str">
        <f t="shared" ca="1" si="8"/>
        <v>Cartão crédito 2</v>
      </c>
      <c r="F81" s="25" t="str">
        <f t="shared" ca="1" si="9"/>
        <v>Receita</v>
      </c>
      <c r="G81" s="25" t="str">
        <f t="shared" ca="1" si="10"/>
        <v>Alimentação</v>
      </c>
    </row>
    <row r="82" spans="2:7" x14ac:dyDescent="0.25">
      <c r="B82" s="1" t="s">
        <v>108</v>
      </c>
      <c r="C82" s="23">
        <f t="shared" ca="1" si="11"/>
        <v>43.989999999999995</v>
      </c>
      <c r="D82" s="24">
        <f t="shared" ca="1" si="7"/>
        <v>44176</v>
      </c>
      <c r="E82" s="23" t="str">
        <f t="shared" ca="1" si="8"/>
        <v xml:space="preserve">CC Banco 2 </v>
      </c>
      <c r="F82" s="23" t="str">
        <f t="shared" ca="1" si="9"/>
        <v>Despesa</v>
      </c>
      <c r="G82" s="23" t="str">
        <f t="shared" ca="1" si="10"/>
        <v>Pessoal</v>
      </c>
    </row>
    <row r="83" spans="2:7" x14ac:dyDescent="0.25">
      <c r="B83" s="1" t="s">
        <v>109</v>
      </c>
      <c r="C83" s="25">
        <f t="shared" ca="1" si="11"/>
        <v>71.63000000000001</v>
      </c>
      <c r="D83" s="26">
        <f t="shared" ca="1" si="7"/>
        <v>44240</v>
      </c>
      <c r="E83" s="25" t="str">
        <f t="shared" ca="1" si="8"/>
        <v xml:space="preserve">CP Banco 2 </v>
      </c>
      <c r="F83" s="25" t="str">
        <f t="shared" ca="1" si="9"/>
        <v>Receita</v>
      </c>
      <c r="G83" s="25" t="str">
        <f t="shared" ca="1" si="10"/>
        <v xml:space="preserve">Dívidas </v>
      </c>
    </row>
    <row r="84" spans="2:7" x14ac:dyDescent="0.25">
      <c r="B84" s="1" t="s">
        <v>110</v>
      </c>
      <c r="C84" s="23">
        <f t="shared" ca="1" si="11"/>
        <v>93.910000000000011</v>
      </c>
      <c r="D84" s="24">
        <f t="shared" ca="1" si="7"/>
        <v>44257</v>
      </c>
      <c r="E84" s="23" t="str">
        <f t="shared" ca="1" si="8"/>
        <v xml:space="preserve">CC Banco 1 </v>
      </c>
      <c r="F84" s="23" t="str">
        <f t="shared" ca="1" si="9"/>
        <v>Receita</v>
      </c>
      <c r="G84" s="23" t="str">
        <f t="shared" ca="1" si="10"/>
        <v>Lazer</v>
      </c>
    </row>
    <row r="85" spans="2:7" x14ac:dyDescent="0.25">
      <c r="B85" s="1" t="s">
        <v>111</v>
      </c>
      <c r="C85" s="25">
        <f t="shared" ca="1" si="11"/>
        <v>94.53</v>
      </c>
      <c r="D85" s="26">
        <f t="shared" ca="1" si="7"/>
        <v>44217</v>
      </c>
      <c r="E85" s="25" t="str">
        <f t="shared" ca="1" si="8"/>
        <v xml:space="preserve">CC Banco 2 </v>
      </c>
      <c r="F85" s="25" t="str">
        <f t="shared" ca="1" si="9"/>
        <v>Despesa</v>
      </c>
      <c r="G85" s="25" t="str">
        <f t="shared" ca="1" si="10"/>
        <v>Outros...</v>
      </c>
    </row>
    <row r="86" spans="2:7" x14ac:dyDescent="0.25">
      <c r="B86" s="1" t="s">
        <v>112</v>
      </c>
      <c r="C86" s="23">
        <f t="shared" ca="1" si="11"/>
        <v>10.99</v>
      </c>
      <c r="D86" s="24">
        <f t="shared" ca="1" si="7"/>
        <v>44128</v>
      </c>
      <c r="E86" s="23" t="str">
        <f t="shared" ca="1" si="8"/>
        <v>Cartão crédito 2</v>
      </c>
      <c r="F86" s="23" t="str">
        <f t="shared" ca="1" si="9"/>
        <v>Despesa</v>
      </c>
      <c r="G86" s="23" t="str">
        <f t="shared" ca="1" si="10"/>
        <v xml:space="preserve">Dívidas </v>
      </c>
    </row>
    <row r="87" spans="2:7" x14ac:dyDescent="0.25">
      <c r="B87" s="1" t="s">
        <v>113</v>
      </c>
      <c r="C87" s="25">
        <f t="shared" ca="1" si="11"/>
        <v>35.18</v>
      </c>
      <c r="D87" s="26">
        <f t="shared" ca="1" si="7"/>
        <v>44180</v>
      </c>
      <c r="E87" s="25" t="str">
        <f t="shared" ca="1" si="8"/>
        <v xml:space="preserve">CC Banco 2 </v>
      </c>
      <c r="F87" s="25" t="str">
        <f t="shared" ca="1" si="9"/>
        <v>Receita</v>
      </c>
      <c r="G87" s="25" t="str">
        <f t="shared" ca="1" si="10"/>
        <v>Alimentação</v>
      </c>
    </row>
    <row r="88" spans="2:7" x14ac:dyDescent="0.25">
      <c r="B88" s="1" t="s">
        <v>114</v>
      </c>
      <c r="C88" s="23">
        <f t="shared" ca="1" si="11"/>
        <v>56.019999999999996</v>
      </c>
      <c r="D88" s="24">
        <f t="shared" ca="1" si="7"/>
        <v>44231</v>
      </c>
      <c r="E88" s="23" t="str">
        <f t="shared" ca="1" si="8"/>
        <v>Cartão crédito 2</v>
      </c>
      <c r="F88" s="23" t="str">
        <f t="shared" ca="1" si="9"/>
        <v>Receita</v>
      </c>
      <c r="G88" s="23" t="str">
        <f t="shared" ca="1" si="10"/>
        <v>Trabalho</v>
      </c>
    </row>
    <row r="89" spans="2:7" x14ac:dyDescent="0.25">
      <c r="B89" s="1" t="s">
        <v>115</v>
      </c>
      <c r="C89" s="25">
        <f t="shared" ca="1" si="11"/>
        <v>47.33</v>
      </c>
      <c r="D89" s="26">
        <f t="shared" ca="1" si="7"/>
        <v>44226</v>
      </c>
      <c r="E89" s="25" t="str">
        <f t="shared" ca="1" si="8"/>
        <v>Cartão crédito 1</v>
      </c>
      <c r="F89" s="25" t="str">
        <f t="shared" ca="1" si="9"/>
        <v>Despesa</v>
      </c>
      <c r="G89" s="25" t="str">
        <f t="shared" ca="1" si="10"/>
        <v>Investimentos</v>
      </c>
    </row>
    <row r="90" spans="2:7" x14ac:dyDescent="0.25">
      <c r="B90" s="1" t="s">
        <v>116</v>
      </c>
      <c r="C90" s="23">
        <f t="shared" ca="1" si="11"/>
        <v>93.800000000000011</v>
      </c>
      <c r="D90" s="24">
        <f t="shared" ca="1" si="7"/>
        <v>44166</v>
      </c>
      <c r="E90" s="23" t="str">
        <f t="shared" ca="1" si="8"/>
        <v xml:space="preserve">CC Banco 2 </v>
      </c>
      <c r="F90" s="23" t="str">
        <f t="shared" ca="1" si="9"/>
        <v>Despesa</v>
      </c>
      <c r="G90" s="23" t="str">
        <f t="shared" ca="1" si="10"/>
        <v>Educação</v>
      </c>
    </row>
    <row r="91" spans="2:7" x14ac:dyDescent="0.25">
      <c r="B91" s="1" t="s">
        <v>117</v>
      </c>
      <c r="C91" s="25">
        <f t="shared" ca="1" si="11"/>
        <v>77.040000000000006</v>
      </c>
      <c r="D91" s="26">
        <f t="shared" ca="1" si="7"/>
        <v>44116</v>
      </c>
      <c r="E91" s="25" t="str">
        <f t="shared" ca="1" si="8"/>
        <v>Investimento</v>
      </c>
      <c r="F91" s="25" t="str">
        <f t="shared" ca="1" si="9"/>
        <v>Receita</v>
      </c>
      <c r="G91" s="25" t="str">
        <f t="shared" ca="1" si="10"/>
        <v>Alimentação</v>
      </c>
    </row>
    <row r="92" spans="2:7" x14ac:dyDescent="0.25">
      <c r="B92" s="1" t="s">
        <v>118</v>
      </c>
      <c r="C92" s="23">
        <f t="shared" ca="1" si="11"/>
        <v>59.64</v>
      </c>
      <c r="D92" s="24">
        <f t="shared" ca="1" si="7"/>
        <v>44234</v>
      </c>
      <c r="E92" s="23" t="str">
        <f t="shared" ca="1" si="8"/>
        <v>Investimento</v>
      </c>
      <c r="F92" s="23" t="str">
        <f t="shared" ca="1" si="9"/>
        <v>Receita</v>
      </c>
      <c r="G92" s="23" t="str">
        <f t="shared" ca="1" si="10"/>
        <v>Transporte</v>
      </c>
    </row>
    <row r="93" spans="2:7" x14ac:dyDescent="0.25">
      <c r="B93" s="1" t="s">
        <v>119</v>
      </c>
      <c r="C93" s="25">
        <f t="shared" ca="1" si="11"/>
        <v>99.56</v>
      </c>
      <c r="D93" s="26">
        <f t="shared" ca="1" si="7"/>
        <v>44274</v>
      </c>
      <c r="E93" s="25" t="str">
        <f t="shared" ca="1" si="8"/>
        <v>Cartão crédito 2</v>
      </c>
      <c r="F93" s="25" t="str">
        <f t="shared" ca="1" si="9"/>
        <v>Despesa</v>
      </c>
      <c r="G93" s="25" t="str">
        <f t="shared" ca="1" si="10"/>
        <v>Saúde</v>
      </c>
    </row>
    <row r="94" spans="2:7" x14ac:dyDescent="0.25">
      <c r="B94" s="1" t="s">
        <v>120</v>
      </c>
      <c r="C94" s="23">
        <f t="shared" ca="1" si="11"/>
        <v>79.070000000000007</v>
      </c>
      <c r="D94" s="24">
        <f t="shared" ca="1" si="7"/>
        <v>44282</v>
      </c>
      <c r="E94" s="23" t="str">
        <f t="shared" ca="1" si="8"/>
        <v xml:space="preserve">CP Banco 2 </v>
      </c>
      <c r="F94" s="23" t="str">
        <f t="shared" ca="1" si="9"/>
        <v>Despesa</v>
      </c>
      <c r="G94" s="23" t="str">
        <f t="shared" ca="1" si="10"/>
        <v>Educação</v>
      </c>
    </row>
    <row r="95" spans="2:7" x14ac:dyDescent="0.25">
      <c r="B95" s="1" t="s">
        <v>121</v>
      </c>
      <c r="C95" s="25">
        <f t="shared" ca="1" si="11"/>
        <v>93.54</v>
      </c>
      <c r="D95" s="26">
        <f t="shared" ca="1" si="7"/>
        <v>44116</v>
      </c>
      <c r="E95" s="25" t="str">
        <f t="shared" ca="1" si="8"/>
        <v>Investimento</v>
      </c>
      <c r="F95" s="25" t="str">
        <f t="shared" ca="1" si="9"/>
        <v>Despesa</v>
      </c>
      <c r="G95" s="25" t="str">
        <f t="shared" ca="1" si="10"/>
        <v>Lazer</v>
      </c>
    </row>
    <row r="96" spans="2:7" x14ac:dyDescent="0.25">
      <c r="B96" s="1" t="s">
        <v>122</v>
      </c>
      <c r="C96" s="23">
        <f t="shared" ca="1" si="11"/>
        <v>46.239999999999995</v>
      </c>
      <c r="D96" s="24">
        <f t="shared" ca="1" si="7"/>
        <v>44253</v>
      </c>
      <c r="E96" s="23" t="str">
        <f t="shared" ca="1" si="8"/>
        <v>Investimento</v>
      </c>
      <c r="F96" s="23" t="str">
        <f t="shared" ca="1" si="9"/>
        <v>Receita</v>
      </c>
      <c r="G96" s="23" t="str">
        <f t="shared" ca="1" si="10"/>
        <v>Trabalho</v>
      </c>
    </row>
    <row r="97" spans="2:7" x14ac:dyDescent="0.25">
      <c r="B97" s="1" t="s">
        <v>123</v>
      </c>
      <c r="C97" s="25">
        <f t="shared" ca="1" si="11"/>
        <v>99.210000000000008</v>
      </c>
      <c r="D97" s="26">
        <f t="shared" ca="1" si="7"/>
        <v>44125</v>
      </c>
      <c r="E97" s="25" t="str">
        <f t="shared" ca="1" si="8"/>
        <v xml:space="preserve">CP Banco 2 </v>
      </c>
      <c r="F97" s="25" t="str">
        <f t="shared" ca="1" si="9"/>
        <v>Despesa</v>
      </c>
      <c r="G97" s="25" t="str">
        <f t="shared" ca="1" si="10"/>
        <v>Pets</v>
      </c>
    </row>
    <row r="98" spans="2:7" x14ac:dyDescent="0.25">
      <c r="B98" s="1" t="s">
        <v>124</v>
      </c>
      <c r="C98" s="23">
        <f t="shared" ca="1" si="11"/>
        <v>65.31</v>
      </c>
      <c r="D98" s="24">
        <f t="shared" ca="1" si="7"/>
        <v>44167</v>
      </c>
      <c r="E98" s="23" t="str">
        <f t="shared" ca="1" si="8"/>
        <v xml:space="preserve">CP Banco 2 </v>
      </c>
      <c r="F98" s="23" t="str">
        <f t="shared" ca="1" si="9"/>
        <v>Receita</v>
      </c>
      <c r="G98" s="23" t="str">
        <f t="shared" ca="1" si="10"/>
        <v>Educação</v>
      </c>
    </row>
    <row r="99" spans="2:7" x14ac:dyDescent="0.25">
      <c r="B99" s="1" t="s">
        <v>125</v>
      </c>
      <c r="C99" s="25">
        <f t="shared" ca="1" si="11"/>
        <v>27.860000000000003</v>
      </c>
      <c r="D99" s="26">
        <f t="shared" ca="1" si="7"/>
        <v>44146</v>
      </c>
      <c r="E99" s="25" t="str">
        <f t="shared" ca="1" si="8"/>
        <v xml:space="preserve">CC Banco 1 </v>
      </c>
      <c r="F99" s="25" t="str">
        <f t="shared" ca="1" si="9"/>
        <v>Despesa</v>
      </c>
      <c r="G99" s="25" t="str">
        <f t="shared" ca="1" si="10"/>
        <v>Saúde</v>
      </c>
    </row>
    <row r="100" spans="2:7" x14ac:dyDescent="0.25">
      <c r="B100" s="1" t="s">
        <v>126</v>
      </c>
      <c r="C100" s="23">
        <f t="shared" ca="1" si="11"/>
        <v>49.21</v>
      </c>
      <c r="D100" s="24">
        <f t="shared" ca="1" si="7"/>
        <v>44119</v>
      </c>
      <c r="E100" s="23" t="str">
        <f t="shared" ca="1" si="8"/>
        <v>Cartão crédito 1</v>
      </c>
      <c r="F100" s="23" t="str">
        <f t="shared" ca="1" si="9"/>
        <v>Despesa</v>
      </c>
      <c r="G100" s="23" t="str">
        <f t="shared" ca="1" si="10"/>
        <v>Pets</v>
      </c>
    </row>
    <row r="101" spans="2:7" x14ac:dyDescent="0.25">
      <c r="B101" s="1" t="s">
        <v>127</v>
      </c>
      <c r="C101" s="25">
        <f t="shared" ca="1" si="11"/>
        <v>72.650000000000006</v>
      </c>
      <c r="D101" s="26">
        <f t="shared" ca="1" si="7"/>
        <v>44117</v>
      </c>
      <c r="E101" s="25" t="str">
        <f t="shared" ca="1" si="8"/>
        <v xml:space="preserve">CC Banco 2 </v>
      </c>
      <c r="F101" s="25" t="str">
        <f t="shared" ca="1" si="9"/>
        <v>Despesa</v>
      </c>
      <c r="G101" s="25" t="str">
        <f t="shared" ca="1" si="10"/>
        <v xml:space="preserve">Dívidas </v>
      </c>
    </row>
    <row r="102" spans="2:7" x14ac:dyDescent="0.25">
      <c r="B102" s="1" t="s">
        <v>128</v>
      </c>
      <c r="C102" s="23">
        <f t="shared" ca="1" si="11"/>
        <v>8.5499999999999989</v>
      </c>
      <c r="D102" s="24">
        <f t="shared" ca="1" si="7"/>
        <v>44266</v>
      </c>
      <c r="E102" s="23" t="str">
        <f t="shared" ca="1" si="8"/>
        <v>Investimento</v>
      </c>
      <c r="F102" s="23" t="str">
        <f t="shared" ca="1" si="9"/>
        <v>Despesa</v>
      </c>
      <c r="G102" s="23" t="str">
        <f t="shared" ca="1" si="10"/>
        <v>Investimentos</v>
      </c>
    </row>
    <row r="103" spans="2:7" x14ac:dyDescent="0.25">
      <c r="B103" s="1" t="s">
        <v>129</v>
      </c>
      <c r="C103" s="25">
        <f t="shared" ca="1" si="11"/>
        <v>63.55</v>
      </c>
      <c r="D103" s="26">
        <f t="shared" ca="1" si="7"/>
        <v>44218</v>
      </c>
      <c r="E103" s="25" t="str">
        <f t="shared" ca="1" si="8"/>
        <v>Cartão crédito 2</v>
      </c>
      <c r="F103" s="25" t="str">
        <f t="shared" ca="1" si="9"/>
        <v>Receita</v>
      </c>
      <c r="G103" s="25" t="str">
        <f t="shared" ca="1" si="10"/>
        <v>Habitação</v>
      </c>
    </row>
    <row r="104" spans="2:7" x14ac:dyDescent="0.25">
      <c r="B104" s="1" t="s">
        <v>130</v>
      </c>
      <c r="C104" s="23">
        <f t="shared" ca="1" si="11"/>
        <v>3.09</v>
      </c>
      <c r="D104" s="24">
        <f t="shared" ca="1" si="7"/>
        <v>44165</v>
      </c>
      <c r="E104" s="23" t="str">
        <f t="shared" ca="1" si="8"/>
        <v xml:space="preserve">CC Banco 2 </v>
      </c>
      <c r="F104" s="23" t="str">
        <f t="shared" ca="1" si="9"/>
        <v>Receita</v>
      </c>
      <c r="G104" s="23" t="str">
        <f t="shared" ca="1" si="10"/>
        <v>Pessoal</v>
      </c>
    </row>
    <row r="105" spans="2:7" x14ac:dyDescent="0.25">
      <c r="B105" s="1" t="s">
        <v>131</v>
      </c>
      <c r="C105" s="25">
        <f t="shared" ca="1" si="11"/>
        <v>82.53</v>
      </c>
      <c r="D105" s="26">
        <f t="shared" ca="1" si="7"/>
        <v>44201</v>
      </c>
      <c r="E105" s="25" t="str">
        <f t="shared" ca="1" si="8"/>
        <v xml:space="preserve">CP Banco 2 </v>
      </c>
      <c r="F105" s="25" t="str">
        <f t="shared" ca="1" si="9"/>
        <v>Despesa</v>
      </c>
      <c r="G105" s="25" t="str">
        <f t="shared" ca="1" si="10"/>
        <v>Lazer</v>
      </c>
    </row>
    <row r="106" spans="2:7" x14ac:dyDescent="0.25">
      <c r="B106" s="1" t="s">
        <v>132</v>
      </c>
      <c r="C106" s="23">
        <f t="shared" ca="1" si="11"/>
        <v>73.260000000000005</v>
      </c>
      <c r="D106" s="24">
        <f t="shared" ca="1" si="7"/>
        <v>44122</v>
      </c>
      <c r="E106" s="23" t="str">
        <f t="shared" ca="1" si="8"/>
        <v xml:space="preserve">CC Banco 1 </v>
      </c>
      <c r="F106" s="23" t="str">
        <f t="shared" ca="1" si="9"/>
        <v>Despesa</v>
      </c>
      <c r="G106" s="23" t="str">
        <f t="shared" ca="1" si="10"/>
        <v xml:space="preserve">Dívidas </v>
      </c>
    </row>
    <row r="107" spans="2:7" x14ac:dyDescent="0.25">
      <c r="B107" s="1" t="s">
        <v>133</v>
      </c>
      <c r="C107" s="25">
        <f t="shared" ca="1" si="11"/>
        <v>4.0299999999999994</v>
      </c>
      <c r="D107" s="26">
        <f t="shared" ca="1" si="7"/>
        <v>44206</v>
      </c>
      <c r="E107" s="25" t="str">
        <f t="shared" ca="1" si="8"/>
        <v>Cartão crédito 2</v>
      </c>
      <c r="F107" s="25" t="str">
        <f t="shared" ca="1" si="9"/>
        <v>Receita</v>
      </c>
      <c r="G107" s="25" t="str">
        <f t="shared" ca="1" si="10"/>
        <v>Alimentação</v>
      </c>
    </row>
    <row r="108" spans="2:7" x14ac:dyDescent="0.25">
      <c r="B108" s="1" t="s">
        <v>134</v>
      </c>
      <c r="C108" s="23">
        <f t="shared" ca="1" si="11"/>
        <v>27.25</v>
      </c>
      <c r="D108" s="24">
        <f t="shared" ca="1" si="7"/>
        <v>44234</v>
      </c>
      <c r="E108" s="23" t="str">
        <f t="shared" ca="1" si="8"/>
        <v xml:space="preserve">CC Banco 1 </v>
      </c>
      <c r="F108" s="23" t="str">
        <f t="shared" ca="1" si="9"/>
        <v>Despesa</v>
      </c>
      <c r="G108" s="23" t="str">
        <f t="shared" ca="1" si="10"/>
        <v>Pessoal</v>
      </c>
    </row>
    <row r="109" spans="2:7" x14ac:dyDescent="0.25">
      <c r="B109" s="1" t="s">
        <v>135</v>
      </c>
      <c r="C109" s="25">
        <f t="shared" ca="1" si="11"/>
        <v>86.84</v>
      </c>
      <c r="D109" s="26">
        <f t="shared" ca="1" si="7"/>
        <v>44235</v>
      </c>
      <c r="E109" s="25" t="str">
        <f t="shared" ca="1" si="8"/>
        <v xml:space="preserve">CC Banco 2 </v>
      </c>
      <c r="F109" s="25" t="str">
        <f t="shared" ca="1" si="9"/>
        <v>Receita</v>
      </c>
      <c r="G109" s="25" t="str">
        <f t="shared" ca="1" si="10"/>
        <v>Outros...</v>
      </c>
    </row>
    <row r="110" spans="2:7" x14ac:dyDescent="0.25">
      <c r="B110" s="1" t="s">
        <v>136</v>
      </c>
      <c r="C110" s="23">
        <f t="shared" ca="1" si="11"/>
        <v>11.41</v>
      </c>
      <c r="D110" s="24">
        <f t="shared" ca="1" si="7"/>
        <v>44279</v>
      </c>
      <c r="E110" s="23" t="str">
        <f t="shared" ca="1" si="8"/>
        <v xml:space="preserve">CC Banco 1 </v>
      </c>
      <c r="F110" s="23" t="str">
        <f t="shared" ca="1" si="9"/>
        <v>Despesa</v>
      </c>
      <c r="G110" s="23" t="str">
        <f t="shared" ca="1" si="10"/>
        <v>Trabalho</v>
      </c>
    </row>
    <row r="111" spans="2:7" x14ac:dyDescent="0.25">
      <c r="B111" s="1" t="s">
        <v>137</v>
      </c>
      <c r="C111" s="25">
        <f t="shared" ca="1" si="11"/>
        <v>10.049999999999999</v>
      </c>
      <c r="D111" s="26">
        <f t="shared" ca="1" si="7"/>
        <v>44257</v>
      </c>
      <c r="E111" s="25" t="str">
        <f t="shared" ca="1" si="8"/>
        <v xml:space="preserve">CC Banco 2 </v>
      </c>
      <c r="F111" s="25" t="str">
        <f t="shared" ca="1" si="9"/>
        <v>Receita</v>
      </c>
      <c r="G111" s="25" t="str">
        <f t="shared" ca="1" si="10"/>
        <v>Rendimentos</v>
      </c>
    </row>
    <row r="112" spans="2:7" x14ac:dyDescent="0.25">
      <c r="B112" s="1" t="s">
        <v>138</v>
      </c>
      <c r="C112" s="23">
        <f t="shared" ca="1" si="11"/>
        <v>14.43</v>
      </c>
      <c r="D112" s="24">
        <f t="shared" ca="1" si="7"/>
        <v>44179</v>
      </c>
      <c r="E112" s="23" t="str">
        <f t="shared" ca="1" si="8"/>
        <v>Cartão crédito 2</v>
      </c>
      <c r="F112" s="23" t="str">
        <f t="shared" ca="1" si="9"/>
        <v>Receita</v>
      </c>
      <c r="G112" s="23" t="str">
        <f t="shared" ca="1" si="10"/>
        <v>Habitação</v>
      </c>
    </row>
    <row r="113" spans="2:7" x14ac:dyDescent="0.25">
      <c r="B113" s="1" t="s">
        <v>139</v>
      </c>
      <c r="C113" s="25">
        <f t="shared" ca="1" si="11"/>
        <v>43.54</v>
      </c>
      <c r="D113" s="26">
        <f t="shared" ca="1" si="7"/>
        <v>44230</v>
      </c>
      <c r="E113" s="25" t="str">
        <f t="shared" ca="1" si="8"/>
        <v xml:space="preserve">CC Banco 2 </v>
      </c>
      <c r="F113" s="25" t="str">
        <f t="shared" ca="1" si="9"/>
        <v>Despesa</v>
      </c>
      <c r="G113" s="25" t="str">
        <f t="shared" ca="1" si="10"/>
        <v>Outros...</v>
      </c>
    </row>
    <row r="114" spans="2:7" x14ac:dyDescent="0.25">
      <c r="B114" s="1" t="s">
        <v>140</v>
      </c>
      <c r="C114" s="23">
        <f t="shared" ca="1" si="11"/>
        <v>73.540000000000006</v>
      </c>
      <c r="D114" s="24">
        <f t="shared" ca="1" si="7"/>
        <v>44143</v>
      </c>
      <c r="E114" s="23" t="str">
        <f t="shared" ca="1" si="8"/>
        <v xml:space="preserve">CC Banco 2 </v>
      </c>
      <c r="F114" s="23" t="str">
        <f t="shared" ca="1" si="9"/>
        <v>Despesa</v>
      </c>
      <c r="G114" s="23" t="str">
        <f t="shared" ca="1" si="10"/>
        <v>Trabalho</v>
      </c>
    </row>
    <row r="115" spans="2:7" x14ac:dyDescent="0.25">
      <c r="B115" s="1" t="s">
        <v>141</v>
      </c>
      <c r="C115" s="25">
        <f t="shared" ca="1" si="11"/>
        <v>56.22</v>
      </c>
      <c r="D115" s="26">
        <f t="shared" ca="1" si="7"/>
        <v>44190</v>
      </c>
      <c r="E115" s="25" t="str">
        <f t="shared" ca="1" si="8"/>
        <v>Investimento</v>
      </c>
      <c r="F115" s="25" t="str">
        <f t="shared" ca="1" si="9"/>
        <v>Despesa</v>
      </c>
      <c r="G115" s="25" t="str">
        <f t="shared" ca="1" si="10"/>
        <v>Habitação</v>
      </c>
    </row>
    <row r="116" spans="2:7" x14ac:dyDescent="0.25">
      <c r="B116" s="1" t="s">
        <v>142</v>
      </c>
      <c r="C116" s="23">
        <f t="shared" ca="1" si="11"/>
        <v>87.190000000000012</v>
      </c>
      <c r="D116" s="24">
        <f t="shared" ca="1" si="7"/>
        <v>44214</v>
      </c>
      <c r="E116" s="23" t="str">
        <f t="shared" ca="1" si="8"/>
        <v>Cartão crédito 2</v>
      </c>
      <c r="F116" s="23" t="str">
        <f t="shared" ca="1" si="9"/>
        <v>Receita</v>
      </c>
      <c r="G116" s="23" t="str">
        <f t="shared" ca="1" si="10"/>
        <v>Investimentos</v>
      </c>
    </row>
    <row r="117" spans="2:7" x14ac:dyDescent="0.25">
      <c r="B117" s="1" t="s">
        <v>143</v>
      </c>
      <c r="C117" s="25">
        <f t="shared" ca="1" si="11"/>
        <v>54.91</v>
      </c>
      <c r="D117" s="26">
        <f t="shared" ca="1" si="7"/>
        <v>44256</v>
      </c>
      <c r="E117" s="25" t="str">
        <f t="shared" ca="1" si="8"/>
        <v xml:space="preserve">CC Banco 2 </v>
      </c>
      <c r="F117" s="25" t="str">
        <f t="shared" ca="1" si="9"/>
        <v>Despesa</v>
      </c>
      <c r="G117" s="25" t="str">
        <f t="shared" ca="1" si="10"/>
        <v>Pessoal</v>
      </c>
    </row>
    <row r="118" spans="2:7" x14ac:dyDescent="0.25">
      <c r="B118" s="1" t="s">
        <v>144</v>
      </c>
      <c r="C118" s="23">
        <f t="shared" ca="1" si="11"/>
        <v>44.53</v>
      </c>
      <c r="D118" s="24">
        <f t="shared" ca="1" si="7"/>
        <v>44217</v>
      </c>
      <c r="E118" s="23" t="str">
        <f t="shared" ca="1" si="8"/>
        <v>Investimento</v>
      </c>
      <c r="F118" s="23" t="str">
        <f t="shared" ca="1" si="9"/>
        <v>Receita</v>
      </c>
      <c r="G118" s="23" t="str">
        <f t="shared" ca="1" si="10"/>
        <v xml:space="preserve">Dívidas </v>
      </c>
    </row>
    <row r="119" spans="2:7" x14ac:dyDescent="0.25">
      <c r="B119" s="1" t="s">
        <v>145</v>
      </c>
      <c r="C119" s="25">
        <f t="shared" ca="1" si="11"/>
        <v>66.100000000000009</v>
      </c>
      <c r="D119" s="26">
        <f t="shared" ca="1" si="7"/>
        <v>44251</v>
      </c>
      <c r="E119" s="25" t="str">
        <f t="shared" ca="1" si="8"/>
        <v xml:space="preserve">CP Banco 2 </v>
      </c>
      <c r="F119" s="25" t="str">
        <f t="shared" ca="1" si="9"/>
        <v>Receita</v>
      </c>
      <c r="G119" s="25" t="str">
        <f t="shared" ca="1" si="10"/>
        <v>Trabalho</v>
      </c>
    </row>
    <row r="120" spans="2:7" x14ac:dyDescent="0.25">
      <c r="B120" s="1" t="s">
        <v>146</v>
      </c>
      <c r="C120" s="23">
        <f t="shared" ca="1" si="11"/>
        <v>88.070000000000007</v>
      </c>
      <c r="D120" s="24">
        <f t="shared" ca="1" si="7"/>
        <v>44175</v>
      </c>
      <c r="E120" s="23" t="str">
        <f t="shared" ca="1" si="8"/>
        <v xml:space="preserve">CP Banco 2 </v>
      </c>
      <c r="F120" s="23" t="str">
        <f t="shared" ca="1" si="9"/>
        <v>Receita</v>
      </c>
      <c r="G120" s="23" t="str">
        <f t="shared" ca="1" si="10"/>
        <v>Pessoal</v>
      </c>
    </row>
    <row r="121" spans="2:7" x14ac:dyDescent="0.25">
      <c r="B121" s="1" t="s">
        <v>147</v>
      </c>
      <c r="C121" s="25">
        <f t="shared" ca="1" si="11"/>
        <v>73.400000000000006</v>
      </c>
      <c r="D121" s="26">
        <f t="shared" ca="1" si="7"/>
        <v>44235</v>
      </c>
      <c r="E121" s="25" t="str">
        <f t="shared" ca="1" si="8"/>
        <v xml:space="preserve">CP Banco 2 </v>
      </c>
      <c r="F121" s="25" t="str">
        <f t="shared" ca="1" si="9"/>
        <v>Receita</v>
      </c>
      <c r="G121" s="25" t="str">
        <f t="shared" ca="1" si="10"/>
        <v>Lazer</v>
      </c>
    </row>
    <row r="122" spans="2:7" x14ac:dyDescent="0.25">
      <c r="B122" s="1" t="s">
        <v>148</v>
      </c>
      <c r="C122" s="23">
        <f t="shared" ca="1" si="11"/>
        <v>16.990000000000002</v>
      </c>
      <c r="D122" s="24">
        <f t="shared" ca="1" si="7"/>
        <v>44203</v>
      </c>
      <c r="E122" s="23" t="str">
        <f t="shared" ca="1" si="8"/>
        <v>Investimento</v>
      </c>
      <c r="F122" s="23" t="str">
        <f t="shared" ca="1" si="9"/>
        <v>Receita</v>
      </c>
      <c r="G122" s="23" t="str">
        <f t="shared" ca="1" si="10"/>
        <v>Saúde</v>
      </c>
    </row>
    <row r="123" spans="2:7" x14ac:dyDescent="0.25">
      <c r="B123" s="1" t="s">
        <v>149</v>
      </c>
      <c r="C123" s="25">
        <f t="shared" ca="1" si="11"/>
        <v>42.94</v>
      </c>
      <c r="D123" s="26">
        <f t="shared" ca="1" si="7"/>
        <v>44187</v>
      </c>
      <c r="E123" s="25" t="str">
        <f t="shared" ca="1" si="8"/>
        <v xml:space="preserve">CP Banco 2 </v>
      </c>
      <c r="F123" s="25" t="str">
        <f t="shared" ca="1" si="9"/>
        <v>Receita</v>
      </c>
      <c r="G123" s="25" t="str">
        <f t="shared" ca="1" si="10"/>
        <v>Lazer</v>
      </c>
    </row>
    <row r="124" spans="2:7" x14ac:dyDescent="0.25">
      <c r="B124" s="1" t="s">
        <v>150</v>
      </c>
      <c r="C124" s="23">
        <f t="shared" ca="1" si="11"/>
        <v>28.470000000000002</v>
      </c>
      <c r="D124" s="24">
        <f t="shared" ca="1" si="7"/>
        <v>44182</v>
      </c>
      <c r="E124" s="23" t="str">
        <f t="shared" ca="1" si="8"/>
        <v xml:space="preserve">CC Banco 1 </v>
      </c>
      <c r="F124" s="23" t="str">
        <f t="shared" ca="1" si="9"/>
        <v>Receita</v>
      </c>
      <c r="G124" s="23" t="str">
        <f t="shared" ca="1" si="10"/>
        <v>Transporte</v>
      </c>
    </row>
    <row r="125" spans="2:7" x14ac:dyDescent="0.25">
      <c r="B125" s="1" t="s">
        <v>151</v>
      </c>
      <c r="C125" s="25">
        <f t="shared" ca="1" si="11"/>
        <v>11.06</v>
      </c>
      <c r="D125" s="26">
        <f t="shared" ca="1" si="7"/>
        <v>44239</v>
      </c>
      <c r="E125" s="25" t="str">
        <f t="shared" ca="1" si="8"/>
        <v>Cartão crédito 2</v>
      </c>
      <c r="F125" s="25" t="str">
        <f t="shared" ca="1" si="9"/>
        <v>Despesa</v>
      </c>
      <c r="G125" s="25" t="str">
        <f t="shared" ca="1" si="10"/>
        <v xml:space="preserve">Dívidas </v>
      </c>
    </row>
    <row r="126" spans="2:7" x14ac:dyDescent="0.25">
      <c r="B126" s="1" t="s">
        <v>152</v>
      </c>
      <c r="C126" s="23">
        <f t="shared" ca="1" si="11"/>
        <v>18.880000000000003</v>
      </c>
      <c r="D126" s="24">
        <f t="shared" ca="1" si="7"/>
        <v>44177</v>
      </c>
      <c r="E126" s="23" t="str">
        <f t="shared" ca="1" si="8"/>
        <v xml:space="preserve">CP Banco 2 </v>
      </c>
      <c r="F126" s="23" t="str">
        <f t="shared" ca="1" si="9"/>
        <v>Despesa</v>
      </c>
      <c r="G126" s="23" t="str">
        <f t="shared" ca="1" si="10"/>
        <v>Lazer</v>
      </c>
    </row>
    <row r="127" spans="2:7" x14ac:dyDescent="0.25">
      <c r="B127" s="1" t="s">
        <v>153</v>
      </c>
      <c r="C127" s="25">
        <f t="shared" ca="1" si="11"/>
        <v>50.33</v>
      </c>
      <c r="D127" s="26">
        <f t="shared" ca="1" si="7"/>
        <v>44172</v>
      </c>
      <c r="E127" s="25" t="str">
        <f t="shared" ca="1" si="8"/>
        <v xml:space="preserve">CP Banco 2 </v>
      </c>
      <c r="F127" s="25" t="str">
        <f t="shared" ca="1" si="9"/>
        <v>Receita</v>
      </c>
      <c r="G127" s="25" t="str">
        <f t="shared" ca="1" si="10"/>
        <v>Lazer</v>
      </c>
    </row>
    <row r="128" spans="2:7" x14ac:dyDescent="0.25">
      <c r="B128" s="1" t="s">
        <v>154</v>
      </c>
      <c r="C128" s="23">
        <f t="shared" ca="1" si="11"/>
        <v>52.879999999999995</v>
      </c>
      <c r="D128" s="24">
        <f t="shared" ca="1" si="7"/>
        <v>44173</v>
      </c>
      <c r="E128" s="23" t="str">
        <f t="shared" ca="1" si="8"/>
        <v>Investimento</v>
      </c>
      <c r="F128" s="23" t="str">
        <f t="shared" ca="1" si="9"/>
        <v>Receita</v>
      </c>
      <c r="G128" s="23" t="str">
        <f t="shared" ca="1" si="10"/>
        <v>Pets</v>
      </c>
    </row>
    <row r="129" spans="2:7" x14ac:dyDescent="0.25">
      <c r="B129" s="1" t="s">
        <v>155</v>
      </c>
      <c r="C129" s="25">
        <f t="shared" ca="1" si="11"/>
        <v>90.09</v>
      </c>
      <c r="D129" s="26">
        <f t="shared" ca="1" si="7"/>
        <v>44292</v>
      </c>
      <c r="E129" s="25" t="str">
        <f t="shared" ca="1" si="8"/>
        <v>Investimento</v>
      </c>
      <c r="F129" s="25" t="str">
        <f t="shared" ca="1" si="9"/>
        <v>Receita</v>
      </c>
      <c r="G129" s="25" t="str">
        <f t="shared" ca="1" si="10"/>
        <v>Investimentos</v>
      </c>
    </row>
    <row r="130" spans="2:7" x14ac:dyDescent="0.25">
      <c r="B130" s="1" t="s">
        <v>156</v>
      </c>
      <c r="C130" s="23">
        <f t="shared" ca="1" si="11"/>
        <v>9.32</v>
      </c>
      <c r="D130" s="24">
        <f t="shared" ref="D130:D193" ca="1" si="12">RANDBETWEEN($I$1,$I$2)</f>
        <v>44282</v>
      </c>
      <c r="E130" s="23" t="str">
        <f t="shared" ref="E130:E193" ca="1" si="13">VLOOKUP(RANDBETWEEN(1,6), $K$1:$L$6,2,FALSE)</f>
        <v xml:space="preserve">CP Banco 2 </v>
      </c>
      <c r="F130" s="23" t="str">
        <f t="shared" ref="F130:F193" ca="1" si="14">VLOOKUP(RANDBETWEEN(1,2), $K$9:$L$10, 2,0)</f>
        <v>Despesa</v>
      </c>
      <c r="G130" s="23" t="str">
        <f t="shared" ref="G130:G193" ca="1" si="15">VLOOKUP(RANDBETWEEN(1,14),$O$1:$P$14,2,FALSE)</f>
        <v>Trabalho</v>
      </c>
    </row>
    <row r="131" spans="2:7" x14ac:dyDescent="0.25">
      <c r="B131" s="1" t="s">
        <v>157</v>
      </c>
      <c r="C131" s="25">
        <f t="shared" ref="C131:C194" ca="1" si="16">ROUNDUP(RANDBETWEEN(1,99) + RAND(), 2)</f>
        <v>17.510000000000002</v>
      </c>
      <c r="D131" s="26">
        <f t="shared" ca="1" si="12"/>
        <v>44116</v>
      </c>
      <c r="E131" s="25" t="str">
        <f t="shared" ca="1" si="13"/>
        <v>Investimento</v>
      </c>
      <c r="F131" s="25" t="str">
        <f t="shared" ca="1" si="14"/>
        <v>Receita</v>
      </c>
      <c r="G131" s="25" t="str">
        <f t="shared" ca="1" si="15"/>
        <v>Investimentos</v>
      </c>
    </row>
    <row r="132" spans="2:7" x14ac:dyDescent="0.25">
      <c r="B132" s="1" t="s">
        <v>158</v>
      </c>
      <c r="C132" s="23">
        <f t="shared" ca="1" si="16"/>
        <v>69.900000000000006</v>
      </c>
      <c r="D132" s="24">
        <f t="shared" ca="1" si="12"/>
        <v>44278</v>
      </c>
      <c r="E132" s="23" t="str">
        <f t="shared" ca="1" si="13"/>
        <v>Investimento</v>
      </c>
      <c r="F132" s="23" t="str">
        <f t="shared" ca="1" si="14"/>
        <v>Despesa</v>
      </c>
      <c r="G132" s="23" t="str">
        <f t="shared" ca="1" si="15"/>
        <v>Rendimentos</v>
      </c>
    </row>
    <row r="133" spans="2:7" x14ac:dyDescent="0.25">
      <c r="B133" s="1" t="s">
        <v>159</v>
      </c>
      <c r="C133" s="25">
        <f t="shared" ca="1" si="16"/>
        <v>86.550000000000011</v>
      </c>
      <c r="D133" s="26">
        <f t="shared" ca="1" si="12"/>
        <v>44128</v>
      </c>
      <c r="E133" s="25" t="str">
        <f t="shared" ca="1" si="13"/>
        <v xml:space="preserve">CC Banco 2 </v>
      </c>
      <c r="F133" s="25" t="str">
        <f t="shared" ca="1" si="14"/>
        <v>Receita</v>
      </c>
      <c r="G133" s="25" t="str">
        <f t="shared" ca="1" si="15"/>
        <v>Habitação</v>
      </c>
    </row>
    <row r="134" spans="2:7" x14ac:dyDescent="0.25">
      <c r="B134" s="1" t="s">
        <v>160</v>
      </c>
      <c r="C134" s="23">
        <f t="shared" ca="1" si="16"/>
        <v>33.169999999999995</v>
      </c>
      <c r="D134" s="24">
        <f t="shared" ca="1" si="12"/>
        <v>44127</v>
      </c>
      <c r="E134" s="23" t="str">
        <f t="shared" ca="1" si="13"/>
        <v>Cartão crédito 1</v>
      </c>
      <c r="F134" s="23" t="str">
        <f t="shared" ca="1" si="14"/>
        <v>Despesa</v>
      </c>
      <c r="G134" s="23" t="str">
        <f t="shared" ca="1" si="15"/>
        <v>Investimentos</v>
      </c>
    </row>
    <row r="135" spans="2:7" x14ac:dyDescent="0.25">
      <c r="B135" s="1" t="s">
        <v>161</v>
      </c>
      <c r="C135" s="25">
        <f t="shared" ca="1" si="16"/>
        <v>52.519999999999996</v>
      </c>
      <c r="D135" s="26">
        <f t="shared" ca="1" si="12"/>
        <v>44125</v>
      </c>
      <c r="E135" s="25" t="str">
        <f t="shared" ca="1" si="13"/>
        <v>Cartão crédito 2</v>
      </c>
      <c r="F135" s="25" t="str">
        <f t="shared" ca="1" si="14"/>
        <v>Receita</v>
      </c>
      <c r="G135" s="25" t="str">
        <f t="shared" ca="1" si="15"/>
        <v>Lazer</v>
      </c>
    </row>
    <row r="136" spans="2:7" x14ac:dyDescent="0.25">
      <c r="B136" s="1" t="s">
        <v>162</v>
      </c>
      <c r="C136" s="23">
        <f t="shared" ca="1" si="16"/>
        <v>25.23</v>
      </c>
      <c r="D136" s="24">
        <f t="shared" ca="1" si="12"/>
        <v>44148</v>
      </c>
      <c r="E136" s="23" t="str">
        <f t="shared" ca="1" si="13"/>
        <v xml:space="preserve">CP Banco 2 </v>
      </c>
      <c r="F136" s="23" t="str">
        <f t="shared" ca="1" si="14"/>
        <v>Receita</v>
      </c>
      <c r="G136" s="23" t="str">
        <f t="shared" ca="1" si="15"/>
        <v>Outros...</v>
      </c>
    </row>
    <row r="137" spans="2:7" x14ac:dyDescent="0.25">
      <c r="B137" s="1" t="s">
        <v>163</v>
      </c>
      <c r="C137" s="25">
        <f t="shared" ca="1" si="16"/>
        <v>24.3</v>
      </c>
      <c r="D137" s="26">
        <f t="shared" ca="1" si="12"/>
        <v>44232</v>
      </c>
      <c r="E137" s="25" t="str">
        <f t="shared" ca="1" si="13"/>
        <v>Cartão crédito 1</v>
      </c>
      <c r="F137" s="25" t="str">
        <f t="shared" ca="1" si="14"/>
        <v>Receita</v>
      </c>
      <c r="G137" s="25" t="str">
        <f t="shared" ca="1" si="15"/>
        <v>Educação</v>
      </c>
    </row>
    <row r="138" spans="2:7" x14ac:dyDescent="0.25">
      <c r="B138" s="1" t="s">
        <v>164</v>
      </c>
      <c r="C138" s="23">
        <f t="shared" ca="1" si="16"/>
        <v>47.07</v>
      </c>
      <c r="D138" s="24">
        <f t="shared" ca="1" si="12"/>
        <v>44143</v>
      </c>
      <c r="E138" s="23" t="str">
        <f t="shared" ca="1" si="13"/>
        <v>Investimento</v>
      </c>
      <c r="F138" s="23" t="str">
        <f t="shared" ca="1" si="14"/>
        <v>Receita</v>
      </c>
      <c r="G138" s="23" t="str">
        <f t="shared" ca="1" si="15"/>
        <v>Outros...</v>
      </c>
    </row>
    <row r="139" spans="2:7" x14ac:dyDescent="0.25">
      <c r="B139" s="1" t="s">
        <v>165</v>
      </c>
      <c r="C139" s="25">
        <f t="shared" ca="1" si="16"/>
        <v>31.64</v>
      </c>
      <c r="D139" s="26">
        <f t="shared" ca="1" si="12"/>
        <v>44120</v>
      </c>
      <c r="E139" s="25" t="str">
        <f t="shared" ca="1" si="13"/>
        <v xml:space="preserve">CC Banco 1 </v>
      </c>
      <c r="F139" s="25" t="str">
        <f t="shared" ca="1" si="14"/>
        <v>Despesa</v>
      </c>
      <c r="G139" s="25" t="str">
        <f t="shared" ca="1" si="15"/>
        <v>Outros...</v>
      </c>
    </row>
    <row r="140" spans="2:7" x14ac:dyDescent="0.25">
      <c r="B140" s="1" t="s">
        <v>166</v>
      </c>
      <c r="C140" s="23">
        <f t="shared" ca="1" si="16"/>
        <v>61.73</v>
      </c>
      <c r="D140" s="24">
        <f t="shared" ca="1" si="12"/>
        <v>44168</v>
      </c>
      <c r="E140" s="23" t="str">
        <f t="shared" ca="1" si="13"/>
        <v>Investimento</v>
      </c>
      <c r="F140" s="23" t="str">
        <f t="shared" ca="1" si="14"/>
        <v>Despesa</v>
      </c>
      <c r="G140" s="23" t="str">
        <f t="shared" ca="1" si="15"/>
        <v>Outros...</v>
      </c>
    </row>
    <row r="141" spans="2:7" x14ac:dyDescent="0.25">
      <c r="B141" s="1" t="s">
        <v>167</v>
      </c>
      <c r="C141" s="25">
        <f t="shared" ca="1" si="16"/>
        <v>50.47</v>
      </c>
      <c r="D141" s="26">
        <f t="shared" ca="1" si="12"/>
        <v>44269</v>
      </c>
      <c r="E141" s="25" t="str">
        <f t="shared" ca="1" si="13"/>
        <v>Cartão crédito 2</v>
      </c>
      <c r="F141" s="25" t="str">
        <f t="shared" ca="1" si="14"/>
        <v>Receita</v>
      </c>
      <c r="G141" s="25" t="str">
        <f t="shared" ca="1" si="15"/>
        <v>Outros...</v>
      </c>
    </row>
    <row r="142" spans="2:7" x14ac:dyDescent="0.25">
      <c r="B142" s="1" t="s">
        <v>168</v>
      </c>
      <c r="C142" s="23">
        <f t="shared" ca="1" si="16"/>
        <v>53.33</v>
      </c>
      <c r="D142" s="24">
        <f t="shared" ca="1" si="12"/>
        <v>44123</v>
      </c>
      <c r="E142" s="23" t="str">
        <f t="shared" ca="1" si="13"/>
        <v>Cartão crédito 2</v>
      </c>
      <c r="F142" s="23" t="str">
        <f t="shared" ca="1" si="14"/>
        <v>Despesa</v>
      </c>
      <c r="G142" s="23" t="str">
        <f t="shared" ca="1" si="15"/>
        <v>Outros...</v>
      </c>
    </row>
    <row r="143" spans="2:7" x14ac:dyDescent="0.25">
      <c r="B143" s="1" t="s">
        <v>169</v>
      </c>
      <c r="C143" s="25">
        <f t="shared" ca="1" si="16"/>
        <v>80.95</v>
      </c>
      <c r="D143" s="26">
        <f t="shared" ca="1" si="12"/>
        <v>44177</v>
      </c>
      <c r="E143" s="25" t="str">
        <f t="shared" ca="1" si="13"/>
        <v>Cartão crédito 2</v>
      </c>
      <c r="F143" s="25" t="str">
        <f t="shared" ca="1" si="14"/>
        <v>Receita</v>
      </c>
      <c r="G143" s="25" t="str">
        <f t="shared" ca="1" si="15"/>
        <v>Pessoal</v>
      </c>
    </row>
    <row r="144" spans="2:7" x14ac:dyDescent="0.25">
      <c r="B144" s="1" t="s">
        <v>170</v>
      </c>
      <c r="C144" s="23">
        <f t="shared" ca="1" si="16"/>
        <v>49.69</v>
      </c>
      <c r="D144" s="24">
        <f t="shared" ca="1" si="12"/>
        <v>44200</v>
      </c>
      <c r="E144" s="23" t="str">
        <f t="shared" ca="1" si="13"/>
        <v xml:space="preserve">CC Banco 1 </v>
      </c>
      <c r="F144" s="23" t="str">
        <f t="shared" ca="1" si="14"/>
        <v>Receita</v>
      </c>
      <c r="G144" s="23" t="str">
        <f t="shared" ca="1" si="15"/>
        <v>Saúde</v>
      </c>
    </row>
    <row r="145" spans="2:7" x14ac:dyDescent="0.25">
      <c r="B145" s="1" t="s">
        <v>171</v>
      </c>
      <c r="C145" s="25">
        <f t="shared" ca="1" si="16"/>
        <v>9.9499999999999993</v>
      </c>
      <c r="D145" s="26">
        <f t="shared" ca="1" si="12"/>
        <v>44146</v>
      </c>
      <c r="E145" s="25" t="str">
        <f t="shared" ca="1" si="13"/>
        <v>Investimento</v>
      </c>
      <c r="F145" s="25" t="str">
        <f t="shared" ca="1" si="14"/>
        <v>Despesa</v>
      </c>
      <c r="G145" s="25" t="str">
        <f t="shared" ca="1" si="15"/>
        <v>Rendimentos</v>
      </c>
    </row>
    <row r="146" spans="2:7" x14ac:dyDescent="0.25">
      <c r="B146" s="1" t="s">
        <v>172</v>
      </c>
      <c r="C146" s="23">
        <f t="shared" ca="1" si="16"/>
        <v>15.26</v>
      </c>
      <c r="D146" s="24">
        <f t="shared" ca="1" si="12"/>
        <v>44257</v>
      </c>
      <c r="E146" s="23" t="str">
        <f t="shared" ca="1" si="13"/>
        <v xml:space="preserve">CP Banco 2 </v>
      </c>
      <c r="F146" s="23" t="str">
        <f t="shared" ca="1" si="14"/>
        <v>Receita</v>
      </c>
      <c r="G146" s="23" t="str">
        <f t="shared" ca="1" si="15"/>
        <v>Educação</v>
      </c>
    </row>
    <row r="147" spans="2:7" x14ac:dyDescent="0.25">
      <c r="B147" s="1" t="s">
        <v>173</v>
      </c>
      <c r="C147" s="25">
        <f t="shared" ca="1" si="16"/>
        <v>50.4</v>
      </c>
      <c r="D147" s="26">
        <f t="shared" ca="1" si="12"/>
        <v>44197</v>
      </c>
      <c r="E147" s="25" t="str">
        <f t="shared" ca="1" si="13"/>
        <v>Investimento</v>
      </c>
      <c r="F147" s="25" t="str">
        <f t="shared" ca="1" si="14"/>
        <v>Despesa</v>
      </c>
      <c r="G147" s="25" t="str">
        <f t="shared" ca="1" si="15"/>
        <v>Lazer</v>
      </c>
    </row>
    <row r="148" spans="2:7" x14ac:dyDescent="0.25">
      <c r="B148" s="1" t="s">
        <v>174</v>
      </c>
      <c r="C148" s="23">
        <f t="shared" ca="1" si="16"/>
        <v>7.43</v>
      </c>
      <c r="D148" s="24">
        <f t="shared" ca="1" si="12"/>
        <v>44285</v>
      </c>
      <c r="E148" s="23" t="str">
        <f t="shared" ca="1" si="13"/>
        <v xml:space="preserve">CC Banco 1 </v>
      </c>
      <c r="F148" s="23" t="str">
        <f t="shared" ca="1" si="14"/>
        <v>Despesa</v>
      </c>
      <c r="G148" s="23" t="str">
        <f t="shared" ca="1" si="15"/>
        <v>Lazer</v>
      </c>
    </row>
    <row r="149" spans="2:7" x14ac:dyDescent="0.25">
      <c r="B149" s="1" t="s">
        <v>175</v>
      </c>
      <c r="C149" s="25">
        <f t="shared" ca="1" si="16"/>
        <v>26.96</v>
      </c>
      <c r="D149" s="26">
        <f t="shared" ca="1" si="12"/>
        <v>44242</v>
      </c>
      <c r="E149" s="25" t="str">
        <f t="shared" ca="1" si="13"/>
        <v>Cartão crédito 1</v>
      </c>
      <c r="F149" s="25" t="str">
        <f t="shared" ca="1" si="14"/>
        <v>Receita</v>
      </c>
      <c r="G149" s="25" t="str">
        <f t="shared" ca="1" si="15"/>
        <v>Habitação</v>
      </c>
    </row>
    <row r="150" spans="2:7" x14ac:dyDescent="0.25">
      <c r="B150" s="1" t="s">
        <v>176</v>
      </c>
      <c r="C150" s="23">
        <f t="shared" ca="1" si="16"/>
        <v>13.64</v>
      </c>
      <c r="D150" s="24">
        <f t="shared" ca="1" si="12"/>
        <v>44140</v>
      </c>
      <c r="E150" s="23" t="str">
        <f t="shared" ca="1" si="13"/>
        <v xml:space="preserve">CC Banco 2 </v>
      </c>
      <c r="F150" s="23" t="str">
        <f t="shared" ca="1" si="14"/>
        <v>Despesa</v>
      </c>
      <c r="G150" s="23" t="str">
        <f t="shared" ca="1" si="15"/>
        <v>Pessoal</v>
      </c>
    </row>
    <row r="151" spans="2:7" x14ac:dyDescent="0.25">
      <c r="B151" s="1" t="s">
        <v>177</v>
      </c>
      <c r="C151" s="25">
        <f t="shared" ca="1" si="16"/>
        <v>19.270000000000003</v>
      </c>
      <c r="D151" s="26">
        <f t="shared" ca="1" si="12"/>
        <v>44208</v>
      </c>
      <c r="E151" s="25" t="str">
        <f t="shared" ca="1" si="13"/>
        <v>Cartão crédito 1</v>
      </c>
      <c r="F151" s="25" t="str">
        <f t="shared" ca="1" si="14"/>
        <v>Despesa</v>
      </c>
      <c r="G151" s="25" t="str">
        <f t="shared" ca="1" si="15"/>
        <v>Educação</v>
      </c>
    </row>
    <row r="152" spans="2:7" x14ac:dyDescent="0.25">
      <c r="B152" s="1" t="s">
        <v>178</v>
      </c>
      <c r="C152" s="23">
        <f t="shared" ca="1" si="16"/>
        <v>12.84</v>
      </c>
      <c r="D152" s="24">
        <f t="shared" ca="1" si="12"/>
        <v>44300</v>
      </c>
      <c r="E152" s="23" t="str">
        <f t="shared" ca="1" si="13"/>
        <v>Cartão crédito 1</v>
      </c>
      <c r="F152" s="23" t="str">
        <f t="shared" ca="1" si="14"/>
        <v>Receita</v>
      </c>
      <c r="G152" s="23" t="str">
        <f t="shared" ca="1" si="15"/>
        <v>Outros...</v>
      </c>
    </row>
    <row r="153" spans="2:7" x14ac:dyDescent="0.25">
      <c r="B153" s="1" t="s">
        <v>179</v>
      </c>
      <c r="C153" s="25">
        <f t="shared" ca="1" si="16"/>
        <v>68.740000000000009</v>
      </c>
      <c r="D153" s="26">
        <f t="shared" ca="1" si="12"/>
        <v>44234</v>
      </c>
      <c r="E153" s="25" t="str">
        <f t="shared" ca="1" si="13"/>
        <v xml:space="preserve">CC Banco 1 </v>
      </c>
      <c r="F153" s="25" t="str">
        <f t="shared" ca="1" si="14"/>
        <v>Despesa</v>
      </c>
      <c r="G153" s="25" t="str">
        <f t="shared" ca="1" si="15"/>
        <v>Lazer</v>
      </c>
    </row>
    <row r="154" spans="2:7" x14ac:dyDescent="0.25">
      <c r="B154" s="1" t="s">
        <v>180</v>
      </c>
      <c r="C154" s="23">
        <f t="shared" ca="1" si="16"/>
        <v>87.050000000000011</v>
      </c>
      <c r="D154" s="24">
        <f t="shared" ca="1" si="12"/>
        <v>44169</v>
      </c>
      <c r="E154" s="23" t="str">
        <f t="shared" ca="1" si="13"/>
        <v xml:space="preserve">CC Banco 1 </v>
      </c>
      <c r="F154" s="23" t="str">
        <f t="shared" ca="1" si="14"/>
        <v>Despesa</v>
      </c>
      <c r="G154" s="23" t="str">
        <f t="shared" ca="1" si="15"/>
        <v>Investimentos</v>
      </c>
    </row>
    <row r="155" spans="2:7" x14ac:dyDescent="0.25">
      <c r="B155" s="1" t="s">
        <v>181</v>
      </c>
      <c r="C155" s="25">
        <f t="shared" ca="1" si="16"/>
        <v>98.27000000000001</v>
      </c>
      <c r="D155" s="26">
        <f t="shared" ca="1" si="12"/>
        <v>44243</v>
      </c>
      <c r="E155" s="25" t="str">
        <f t="shared" ca="1" si="13"/>
        <v>Cartão crédito 2</v>
      </c>
      <c r="F155" s="25" t="str">
        <f t="shared" ca="1" si="14"/>
        <v>Receita</v>
      </c>
      <c r="G155" s="25" t="str">
        <f t="shared" ca="1" si="15"/>
        <v>Alimentação</v>
      </c>
    </row>
    <row r="156" spans="2:7" x14ac:dyDescent="0.25">
      <c r="B156" s="1" t="s">
        <v>182</v>
      </c>
      <c r="C156" s="23">
        <f t="shared" ca="1" si="16"/>
        <v>99.75</v>
      </c>
      <c r="D156" s="24">
        <f t="shared" ca="1" si="12"/>
        <v>44255</v>
      </c>
      <c r="E156" s="23" t="str">
        <f t="shared" ca="1" si="13"/>
        <v>Investimento</v>
      </c>
      <c r="F156" s="23" t="str">
        <f t="shared" ca="1" si="14"/>
        <v>Despesa</v>
      </c>
      <c r="G156" s="23" t="str">
        <f t="shared" ca="1" si="15"/>
        <v xml:space="preserve">Dívidas </v>
      </c>
    </row>
    <row r="157" spans="2:7" x14ac:dyDescent="0.25">
      <c r="B157" s="1" t="s">
        <v>183</v>
      </c>
      <c r="C157" s="25">
        <f t="shared" ca="1" si="16"/>
        <v>51.1</v>
      </c>
      <c r="D157" s="26">
        <f t="shared" ca="1" si="12"/>
        <v>44185</v>
      </c>
      <c r="E157" s="25" t="str">
        <f t="shared" ca="1" si="13"/>
        <v>Cartão crédito 2</v>
      </c>
      <c r="F157" s="25" t="str">
        <f t="shared" ca="1" si="14"/>
        <v>Receita</v>
      </c>
      <c r="G157" s="25" t="str">
        <f t="shared" ca="1" si="15"/>
        <v>Pets</v>
      </c>
    </row>
    <row r="158" spans="2:7" x14ac:dyDescent="0.25">
      <c r="B158" s="1" t="s">
        <v>184</v>
      </c>
      <c r="C158" s="23">
        <f t="shared" ca="1" si="16"/>
        <v>32.44</v>
      </c>
      <c r="D158" s="24">
        <f t="shared" ca="1" si="12"/>
        <v>44181</v>
      </c>
      <c r="E158" s="23" t="str">
        <f t="shared" ca="1" si="13"/>
        <v>Cartão crédito 1</v>
      </c>
      <c r="F158" s="23" t="str">
        <f t="shared" ca="1" si="14"/>
        <v>Despesa</v>
      </c>
      <c r="G158" s="23" t="str">
        <f t="shared" ca="1" si="15"/>
        <v>Pets</v>
      </c>
    </row>
    <row r="159" spans="2:7" x14ac:dyDescent="0.25">
      <c r="B159" s="1" t="s">
        <v>185</v>
      </c>
      <c r="C159" s="25">
        <f t="shared" ca="1" si="16"/>
        <v>83.31</v>
      </c>
      <c r="D159" s="26">
        <f t="shared" ca="1" si="12"/>
        <v>44186</v>
      </c>
      <c r="E159" s="25" t="str">
        <f t="shared" ca="1" si="13"/>
        <v>Cartão crédito 1</v>
      </c>
      <c r="F159" s="25" t="str">
        <f t="shared" ca="1" si="14"/>
        <v>Despesa</v>
      </c>
      <c r="G159" s="25" t="str">
        <f t="shared" ca="1" si="15"/>
        <v>Pessoal</v>
      </c>
    </row>
    <row r="160" spans="2:7" x14ac:dyDescent="0.25">
      <c r="B160" s="1" t="s">
        <v>186</v>
      </c>
      <c r="C160" s="23">
        <f t="shared" ca="1" si="16"/>
        <v>83.79</v>
      </c>
      <c r="D160" s="24">
        <f t="shared" ca="1" si="12"/>
        <v>44171</v>
      </c>
      <c r="E160" s="23" t="str">
        <f t="shared" ca="1" si="13"/>
        <v>Cartão crédito 1</v>
      </c>
      <c r="F160" s="23" t="str">
        <f t="shared" ca="1" si="14"/>
        <v>Despesa</v>
      </c>
      <c r="G160" s="23" t="str">
        <f t="shared" ca="1" si="15"/>
        <v>Saúde</v>
      </c>
    </row>
    <row r="161" spans="2:7" x14ac:dyDescent="0.25">
      <c r="B161" s="1" t="s">
        <v>187</v>
      </c>
      <c r="C161" s="25">
        <f t="shared" ca="1" si="16"/>
        <v>32.159999999999997</v>
      </c>
      <c r="D161" s="26">
        <f t="shared" ca="1" si="12"/>
        <v>44174</v>
      </c>
      <c r="E161" s="25" t="str">
        <f t="shared" ca="1" si="13"/>
        <v xml:space="preserve">CC Banco 1 </v>
      </c>
      <c r="F161" s="25" t="str">
        <f t="shared" ca="1" si="14"/>
        <v>Despesa</v>
      </c>
      <c r="G161" s="25" t="str">
        <f t="shared" ca="1" si="15"/>
        <v>Alimentação</v>
      </c>
    </row>
    <row r="162" spans="2:7" x14ac:dyDescent="0.25">
      <c r="B162" s="1" t="s">
        <v>188</v>
      </c>
      <c r="C162" s="23">
        <f t="shared" ca="1" si="16"/>
        <v>36.33</v>
      </c>
      <c r="D162" s="24">
        <f t="shared" ca="1" si="12"/>
        <v>44248</v>
      </c>
      <c r="E162" s="23" t="str">
        <f t="shared" ca="1" si="13"/>
        <v xml:space="preserve">CC Banco 1 </v>
      </c>
      <c r="F162" s="23" t="str">
        <f t="shared" ca="1" si="14"/>
        <v>Despesa</v>
      </c>
      <c r="G162" s="23" t="str">
        <f t="shared" ca="1" si="15"/>
        <v>Investimentos</v>
      </c>
    </row>
    <row r="163" spans="2:7" x14ac:dyDescent="0.25">
      <c r="B163" s="1" t="s">
        <v>189</v>
      </c>
      <c r="C163" s="25">
        <f t="shared" ca="1" si="16"/>
        <v>34.729999999999997</v>
      </c>
      <c r="D163" s="26">
        <f t="shared" ca="1" si="12"/>
        <v>44136</v>
      </c>
      <c r="E163" s="25" t="str">
        <f t="shared" ca="1" si="13"/>
        <v>Cartão crédito 2</v>
      </c>
      <c r="F163" s="25" t="str">
        <f t="shared" ca="1" si="14"/>
        <v>Despesa</v>
      </c>
      <c r="G163" s="25" t="str">
        <f t="shared" ca="1" si="15"/>
        <v>Alimentação</v>
      </c>
    </row>
    <row r="164" spans="2:7" x14ac:dyDescent="0.25">
      <c r="B164" s="1" t="s">
        <v>190</v>
      </c>
      <c r="C164" s="23">
        <f t="shared" ca="1" si="16"/>
        <v>22.720000000000002</v>
      </c>
      <c r="D164" s="24">
        <f t="shared" ca="1" si="12"/>
        <v>44140</v>
      </c>
      <c r="E164" s="23" t="str">
        <f t="shared" ca="1" si="13"/>
        <v xml:space="preserve">CP Banco 2 </v>
      </c>
      <c r="F164" s="23" t="str">
        <f t="shared" ca="1" si="14"/>
        <v>Receita</v>
      </c>
      <c r="G164" s="23" t="str">
        <f t="shared" ca="1" si="15"/>
        <v>Habitação</v>
      </c>
    </row>
    <row r="165" spans="2:7" x14ac:dyDescent="0.25">
      <c r="B165" s="1" t="s">
        <v>191</v>
      </c>
      <c r="C165" s="25">
        <f t="shared" ca="1" si="16"/>
        <v>11.66</v>
      </c>
      <c r="D165" s="26">
        <f t="shared" ca="1" si="12"/>
        <v>44114</v>
      </c>
      <c r="E165" s="25" t="str">
        <f t="shared" ca="1" si="13"/>
        <v>Investimento</v>
      </c>
      <c r="F165" s="25" t="str">
        <f t="shared" ca="1" si="14"/>
        <v>Despesa</v>
      </c>
      <c r="G165" s="25" t="str">
        <f t="shared" ca="1" si="15"/>
        <v>Pets</v>
      </c>
    </row>
    <row r="166" spans="2:7" x14ac:dyDescent="0.25">
      <c r="B166" s="1" t="s">
        <v>192</v>
      </c>
      <c r="C166" s="23">
        <f t="shared" ca="1" si="16"/>
        <v>33.269999999999996</v>
      </c>
      <c r="D166" s="24">
        <f t="shared" ca="1" si="12"/>
        <v>44296</v>
      </c>
      <c r="E166" s="23" t="str">
        <f t="shared" ca="1" si="13"/>
        <v>Investimento</v>
      </c>
      <c r="F166" s="23" t="str">
        <f t="shared" ca="1" si="14"/>
        <v>Receita</v>
      </c>
      <c r="G166" s="23" t="str">
        <f t="shared" ca="1" si="15"/>
        <v>Transporte</v>
      </c>
    </row>
    <row r="167" spans="2:7" x14ac:dyDescent="0.25">
      <c r="B167" s="1" t="s">
        <v>193</v>
      </c>
      <c r="C167" s="25">
        <f t="shared" ca="1" si="16"/>
        <v>9.51</v>
      </c>
      <c r="D167" s="26">
        <f t="shared" ca="1" si="12"/>
        <v>44156</v>
      </c>
      <c r="E167" s="25" t="str">
        <f t="shared" ca="1" si="13"/>
        <v xml:space="preserve">CP Banco 2 </v>
      </c>
      <c r="F167" s="25" t="str">
        <f t="shared" ca="1" si="14"/>
        <v>Despesa</v>
      </c>
      <c r="G167" s="25" t="str">
        <f t="shared" ca="1" si="15"/>
        <v>Mercado</v>
      </c>
    </row>
    <row r="168" spans="2:7" x14ac:dyDescent="0.25">
      <c r="B168" s="1" t="s">
        <v>194</v>
      </c>
      <c r="C168" s="23">
        <f t="shared" ca="1" si="16"/>
        <v>36.46</v>
      </c>
      <c r="D168" s="24">
        <f t="shared" ca="1" si="12"/>
        <v>44207</v>
      </c>
      <c r="E168" s="23" t="str">
        <f t="shared" ca="1" si="13"/>
        <v xml:space="preserve">CC Banco 2 </v>
      </c>
      <c r="F168" s="23" t="str">
        <f t="shared" ca="1" si="14"/>
        <v>Despesa</v>
      </c>
      <c r="G168" s="23" t="str">
        <f t="shared" ca="1" si="15"/>
        <v xml:space="preserve">Dívidas </v>
      </c>
    </row>
    <row r="169" spans="2:7" x14ac:dyDescent="0.25">
      <c r="B169" s="1" t="s">
        <v>195</v>
      </c>
      <c r="C169" s="25">
        <f t="shared" ca="1" si="16"/>
        <v>67.42</v>
      </c>
      <c r="D169" s="26">
        <f t="shared" ca="1" si="12"/>
        <v>44150</v>
      </c>
      <c r="E169" s="25" t="str">
        <f t="shared" ca="1" si="13"/>
        <v>Investimento</v>
      </c>
      <c r="F169" s="25" t="str">
        <f t="shared" ca="1" si="14"/>
        <v>Despesa</v>
      </c>
      <c r="G169" s="25" t="str">
        <f t="shared" ca="1" si="15"/>
        <v>Saúde</v>
      </c>
    </row>
    <row r="170" spans="2:7" x14ac:dyDescent="0.25">
      <c r="B170" s="1" t="s">
        <v>196</v>
      </c>
      <c r="C170" s="23">
        <f t="shared" ca="1" si="16"/>
        <v>41.879999999999995</v>
      </c>
      <c r="D170" s="24">
        <f t="shared" ca="1" si="12"/>
        <v>44270</v>
      </c>
      <c r="E170" s="23" t="str">
        <f t="shared" ca="1" si="13"/>
        <v xml:space="preserve">CC Banco 1 </v>
      </c>
      <c r="F170" s="23" t="str">
        <f t="shared" ca="1" si="14"/>
        <v>Despesa</v>
      </c>
      <c r="G170" s="23" t="str">
        <f t="shared" ca="1" si="15"/>
        <v>Mercado</v>
      </c>
    </row>
    <row r="171" spans="2:7" x14ac:dyDescent="0.25">
      <c r="B171" s="1" t="s">
        <v>197</v>
      </c>
      <c r="C171" s="25">
        <f t="shared" ca="1" si="16"/>
        <v>31.360000000000003</v>
      </c>
      <c r="D171" s="26">
        <f t="shared" ca="1" si="12"/>
        <v>44246</v>
      </c>
      <c r="E171" s="25" t="str">
        <f t="shared" ca="1" si="13"/>
        <v>Cartão crédito 1</v>
      </c>
      <c r="F171" s="25" t="str">
        <f t="shared" ca="1" si="14"/>
        <v>Receita</v>
      </c>
      <c r="G171" s="25" t="str">
        <f t="shared" ca="1" si="15"/>
        <v>Alimentação</v>
      </c>
    </row>
    <row r="172" spans="2:7" x14ac:dyDescent="0.25">
      <c r="B172" s="1" t="s">
        <v>198</v>
      </c>
      <c r="C172" s="23">
        <f t="shared" ca="1" si="16"/>
        <v>41.89</v>
      </c>
      <c r="D172" s="24">
        <f t="shared" ca="1" si="12"/>
        <v>44116</v>
      </c>
      <c r="E172" s="23" t="str">
        <f t="shared" ca="1" si="13"/>
        <v>Cartão crédito 2</v>
      </c>
      <c r="F172" s="23" t="str">
        <f t="shared" ca="1" si="14"/>
        <v>Receita</v>
      </c>
      <c r="G172" s="23" t="str">
        <f t="shared" ca="1" si="15"/>
        <v>Outros...</v>
      </c>
    </row>
    <row r="173" spans="2:7" x14ac:dyDescent="0.25">
      <c r="B173" s="1" t="s">
        <v>199</v>
      </c>
      <c r="C173" s="25">
        <f t="shared" ca="1" si="16"/>
        <v>18.82</v>
      </c>
      <c r="D173" s="26">
        <f t="shared" ca="1" si="12"/>
        <v>44125</v>
      </c>
      <c r="E173" s="25" t="str">
        <f t="shared" ca="1" si="13"/>
        <v xml:space="preserve">CC Banco 1 </v>
      </c>
      <c r="F173" s="25" t="str">
        <f t="shared" ca="1" si="14"/>
        <v>Receita</v>
      </c>
      <c r="G173" s="25" t="str">
        <f t="shared" ca="1" si="15"/>
        <v>Pets</v>
      </c>
    </row>
    <row r="174" spans="2:7" x14ac:dyDescent="0.25">
      <c r="B174" s="1" t="s">
        <v>200</v>
      </c>
      <c r="C174" s="23">
        <f t="shared" ca="1" si="16"/>
        <v>63.71</v>
      </c>
      <c r="D174" s="24">
        <f t="shared" ca="1" si="12"/>
        <v>44280</v>
      </c>
      <c r="E174" s="23" t="str">
        <f t="shared" ca="1" si="13"/>
        <v xml:space="preserve">CC Banco 1 </v>
      </c>
      <c r="F174" s="23" t="str">
        <f t="shared" ca="1" si="14"/>
        <v>Despesa</v>
      </c>
      <c r="G174" s="23" t="str">
        <f t="shared" ca="1" si="15"/>
        <v>Mercado</v>
      </c>
    </row>
    <row r="175" spans="2:7" x14ac:dyDescent="0.25">
      <c r="B175" s="1" t="s">
        <v>201</v>
      </c>
      <c r="C175" s="25">
        <f t="shared" ca="1" si="16"/>
        <v>72.7</v>
      </c>
      <c r="D175" s="26">
        <f t="shared" ca="1" si="12"/>
        <v>44178</v>
      </c>
      <c r="E175" s="25" t="str">
        <f t="shared" ca="1" si="13"/>
        <v>Cartão crédito 2</v>
      </c>
      <c r="F175" s="25" t="str">
        <f t="shared" ca="1" si="14"/>
        <v>Receita</v>
      </c>
      <c r="G175" s="25" t="str">
        <f t="shared" ca="1" si="15"/>
        <v>Investimentos</v>
      </c>
    </row>
    <row r="176" spans="2:7" x14ac:dyDescent="0.25">
      <c r="B176" s="1" t="s">
        <v>202</v>
      </c>
      <c r="C176" s="23">
        <f t="shared" ca="1" si="16"/>
        <v>13.12</v>
      </c>
      <c r="D176" s="24">
        <f t="shared" ca="1" si="12"/>
        <v>44165</v>
      </c>
      <c r="E176" s="23" t="str">
        <f t="shared" ca="1" si="13"/>
        <v xml:space="preserve">CC Banco 1 </v>
      </c>
      <c r="F176" s="23" t="str">
        <f t="shared" ca="1" si="14"/>
        <v>Despesa</v>
      </c>
      <c r="G176" s="23" t="str">
        <f t="shared" ca="1" si="15"/>
        <v xml:space="preserve">Dívidas </v>
      </c>
    </row>
    <row r="177" spans="2:7" x14ac:dyDescent="0.25">
      <c r="B177" s="1" t="s">
        <v>203</v>
      </c>
      <c r="C177" s="25">
        <f t="shared" ca="1" si="16"/>
        <v>77.25</v>
      </c>
      <c r="D177" s="26">
        <f t="shared" ca="1" si="12"/>
        <v>44171</v>
      </c>
      <c r="E177" s="25" t="str">
        <f t="shared" ca="1" si="13"/>
        <v>Cartão crédito 2</v>
      </c>
      <c r="F177" s="25" t="str">
        <f t="shared" ca="1" si="14"/>
        <v>Despesa</v>
      </c>
      <c r="G177" s="25" t="str">
        <f t="shared" ca="1" si="15"/>
        <v>Educação</v>
      </c>
    </row>
    <row r="178" spans="2:7" x14ac:dyDescent="0.25">
      <c r="B178" s="1" t="s">
        <v>204</v>
      </c>
      <c r="C178" s="23">
        <f t="shared" ca="1" si="16"/>
        <v>25.09</v>
      </c>
      <c r="D178" s="24">
        <f t="shared" ca="1" si="12"/>
        <v>44126</v>
      </c>
      <c r="E178" s="23" t="str">
        <f t="shared" ca="1" si="13"/>
        <v xml:space="preserve">CC Banco 1 </v>
      </c>
      <c r="F178" s="23" t="str">
        <f t="shared" ca="1" si="14"/>
        <v>Despesa</v>
      </c>
      <c r="G178" s="23" t="str">
        <f t="shared" ca="1" si="15"/>
        <v>Pessoal</v>
      </c>
    </row>
    <row r="179" spans="2:7" x14ac:dyDescent="0.25">
      <c r="B179" s="1" t="s">
        <v>205</v>
      </c>
      <c r="C179" s="25">
        <f t="shared" ca="1" si="16"/>
        <v>4.43</v>
      </c>
      <c r="D179" s="26">
        <f t="shared" ca="1" si="12"/>
        <v>44176</v>
      </c>
      <c r="E179" s="25" t="str">
        <f t="shared" ca="1" si="13"/>
        <v xml:space="preserve">CP Banco 2 </v>
      </c>
      <c r="F179" s="25" t="str">
        <f t="shared" ca="1" si="14"/>
        <v>Despesa</v>
      </c>
      <c r="G179" s="25" t="str">
        <f t="shared" ca="1" si="15"/>
        <v>Saúde</v>
      </c>
    </row>
    <row r="180" spans="2:7" x14ac:dyDescent="0.25">
      <c r="B180" s="1" t="s">
        <v>206</v>
      </c>
      <c r="C180" s="23">
        <f t="shared" ca="1" si="16"/>
        <v>28.680000000000003</v>
      </c>
      <c r="D180" s="24">
        <f t="shared" ca="1" si="12"/>
        <v>44143</v>
      </c>
      <c r="E180" s="23" t="str">
        <f t="shared" ca="1" si="13"/>
        <v>Cartão crédito 2</v>
      </c>
      <c r="F180" s="23" t="str">
        <f t="shared" ca="1" si="14"/>
        <v>Despesa</v>
      </c>
      <c r="G180" s="23" t="str">
        <f t="shared" ca="1" si="15"/>
        <v xml:space="preserve">Dívidas </v>
      </c>
    </row>
    <row r="181" spans="2:7" x14ac:dyDescent="0.25">
      <c r="B181" s="1" t="s">
        <v>207</v>
      </c>
      <c r="C181" s="25">
        <f t="shared" ca="1" si="16"/>
        <v>30.69</v>
      </c>
      <c r="D181" s="26">
        <f t="shared" ca="1" si="12"/>
        <v>44122</v>
      </c>
      <c r="E181" s="25" t="str">
        <f t="shared" ca="1" si="13"/>
        <v>Cartão crédito 1</v>
      </c>
      <c r="F181" s="25" t="str">
        <f t="shared" ca="1" si="14"/>
        <v>Despesa</v>
      </c>
      <c r="G181" s="25" t="str">
        <f t="shared" ca="1" si="15"/>
        <v>Alimentação</v>
      </c>
    </row>
    <row r="182" spans="2:7" x14ac:dyDescent="0.25">
      <c r="B182" s="1" t="s">
        <v>208</v>
      </c>
      <c r="C182" s="23">
        <f t="shared" ca="1" si="16"/>
        <v>73.83</v>
      </c>
      <c r="D182" s="24">
        <f t="shared" ca="1" si="12"/>
        <v>44230</v>
      </c>
      <c r="E182" s="23" t="str">
        <f t="shared" ca="1" si="13"/>
        <v>Investimento</v>
      </c>
      <c r="F182" s="23" t="str">
        <f t="shared" ca="1" si="14"/>
        <v>Despesa</v>
      </c>
      <c r="G182" s="23" t="str">
        <f t="shared" ca="1" si="15"/>
        <v>Outros...</v>
      </c>
    </row>
    <row r="183" spans="2:7" x14ac:dyDescent="0.25">
      <c r="B183" s="1" t="s">
        <v>209</v>
      </c>
      <c r="C183" s="25">
        <f t="shared" ca="1" si="16"/>
        <v>95.04</v>
      </c>
      <c r="D183" s="26">
        <f t="shared" ca="1" si="12"/>
        <v>44129</v>
      </c>
      <c r="E183" s="25" t="str">
        <f t="shared" ca="1" si="13"/>
        <v>Cartão crédito 2</v>
      </c>
      <c r="F183" s="25" t="str">
        <f t="shared" ca="1" si="14"/>
        <v>Despesa</v>
      </c>
      <c r="G183" s="25" t="str">
        <f t="shared" ca="1" si="15"/>
        <v>Lazer</v>
      </c>
    </row>
    <row r="184" spans="2:7" x14ac:dyDescent="0.25">
      <c r="B184" s="1" t="s">
        <v>210</v>
      </c>
      <c r="C184" s="23">
        <f t="shared" ca="1" si="16"/>
        <v>58.48</v>
      </c>
      <c r="D184" s="24">
        <f t="shared" ca="1" si="12"/>
        <v>44286</v>
      </c>
      <c r="E184" s="23" t="str">
        <f t="shared" ca="1" si="13"/>
        <v xml:space="preserve">CC Banco 2 </v>
      </c>
      <c r="F184" s="23" t="str">
        <f t="shared" ca="1" si="14"/>
        <v>Receita</v>
      </c>
      <c r="G184" s="23" t="str">
        <f t="shared" ca="1" si="15"/>
        <v>Pets</v>
      </c>
    </row>
    <row r="185" spans="2:7" x14ac:dyDescent="0.25">
      <c r="B185" s="1" t="s">
        <v>211</v>
      </c>
      <c r="C185" s="25">
        <f t="shared" ca="1" si="16"/>
        <v>40.379999999999995</v>
      </c>
      <c r="D185" s="26">
        <f t="shared" ca="1" si="12"/>
        <v>44151</v>
      </c>
      <c r="E185" s="25" t="str">
        <f t="shared" ca="1" si="13"/>
        <v>Cartão crédito 1</v>
      </c>
      <c r="F185" s="25" t="str">
        <f t="shared" ca="1" si="14"/>
        <v>Receita</v>
      </c>
      <c r="G185" s="25" t="str">
        <f t="shared" ca="1" si="15"/>
        <v>Educação</v>
      </c>
    </row>
    <row r="186" spans="2:7" x14ac:dyDescent="0.25">
      <c r="B186" s="1" t="s">
        <v>212</v>
      </c>
      <c r="C186" s="23">
        <f t="shared" ca="1" si="16"/>
        <v>29.540000000000003</v>
      </c>
      <c r="D186" s="24">
        <f t="shared" ca="1" si="12"/>
        <v>44260</v>
      </c>
      <c r="E186" s="23" t="str">
        <f t="shared" ca="1" si="13"/>
        <v>Investimento</v>
      </c>
      <c r="F186" s="23" t="str">
        <f t="shared" ca="1" si="14"/>
        <v>Receita</v>
      </c>
      <c r="G186" s="23" t="str">
        <f t="shared" ca="1" si="15"/>
        <v>Investimentos</v>
      </c>
    </row>
    <row r="187" spans="2:7" x14ac:dyDescent="0.25">
      <c r="B187" s="1" t="s">
        <v>213</v>
      </c>
      <c r="C187" s="25">
        <f t="shared" ca="1" si="16"/>
        <v>97.37</v>
      </c>
      <c r="D187" s="26">
        <f t="shared" ca="1" si="12"/>
        <v>44223</v>
      </c>
      <c r="E187" s="25" t="str">
        <f t="shared" ca="1" si="13"/>
        <v>Cartão crédito 2</v>
      </c>
      <c r="F187" s="25" t="str">
        <f t="shared" ca="1" si="14"/>
        <v>Despesa</v>
      </c>
      <c r="G187" s="25" t="str">
        <f t="shared" ca="1" si="15"/>
        <v>Transporte</v>
      </c>
    </row>
    <row r="188" spans="2:7" x14ac:dyDescent="0.25">
      <c r="B188" s="1" t="s">
        <v>214</v>
      </c>
      <c r="C188" s="23">
        <f t="shared" ca="1" si="16"/>
        <v>92.5</v>
      </c>
      <c r="D188" s="24">
        <f t="shared" ca="1" si="12"/>
        <v>44130</v>
      </c>
      <c r="E188" s="23" t="str">
        <f t="shared" ca="1" si="13"/>
        <v>Investimento</v>
      </c>
      <c r="F188" s="23" t="str">
        <f t="shared" ca="1" si="14"/>
        <v>Despesa</v>
      </c>
      <c r="G188" s="23" t="str">
        <f t="shared" ca="1" si="15"/>
        <v>Outros...</v>
      </c>
    </row>
    <row r="189" spans="2:7" x14ac:dyDescent="0.25">
      <c r="B189" s="1" t="s">
        <v>215</v>
      </c>
      <c r="C189" s="25">
        <f t="shared" ca="1" si="16"/>
        <v>27.28</v>
      </c>
      <c r="D189" s="26">
        <f t="shared" ca="1" si="12"/>
        <v>44178</v>
      </c>
      <c r="E189" s="25" t="str">
        <f t="shared" ca="1" si="13"/>
        <v xml:space="preserve">CP Banco 2 </v>
      </c>
      <c r="F189" s="25" t="str">
        <f t="shared" ca="1" si="14"/>
        <v>Despesa</v>
      </c>
      <c r="G189" s="25" t="str">
        <f t="shared" ca="1" si="15"/>
        <v>Transporte</v>
      </c>
    </row>
    <row r="190" spans="2:7" x14ac:dyDescent="0.25">
      <c r="B190" s="1" t="s">
        <v>216</v>
      </c>
      <c r="C190" s="23">
        <f t="shared" ca="1" si="16"/>
        <v>85.83</v>
      </c>
      <c r="D190" s="24">
        <f t="shared" ca="1" si="12"/>
        <v>44204</v>
      </c>
      <c r="E190" s="23" t="str">
        <f t="shared" ca="1" si="13"/>
        <v>Investimento</v>
      </c>
      <c r="F190" s="23" t="str">
        <f t="shared" ca="1" si="14"/>
        <v>Receita</v>
      </c>
      <c r="G190" s="23" t="str">
        <f t="shared" ca="1" si="15"/>
        <v>Alimentação</v>
      </c>
    </row>
    <row r="191" spans="2:7" x14ac:dyDescent="0.25">
      <c r="B191" s="1" t="s">
        <v>217</v>
      </c>
      <c r="C191" s="25">
        <f t="shared" ca="1" si="16"/>
        <v>7.26</v>
      </c>
      <c r="D191" s="26">
        <f t="shared" ca="1" si="12"/>
        <v>44179</v>
      </c>
      <c r="E191" s="25" t="str">
        <f t="shared" ca="1" si="13"/>
        <v>Cartão crédito 2</v>
      </c>
      <c r="F191" s="25" t="str">
        <f t="shared" ca="1" si="14"/>
        <v>Despesa</v>
      </c>
      <c r="G191" s="25" t="str">
        <f t="shared" ca="1" si="15"/>
        <v>Investimentos</v>
      </c>
    </row>
    <row r="192" spans="2:7" x14ac:dyDescent="0.25">
      <c r="B192" s="1" t="s">
        <v>218</v>
      </c>
      <c r="C192" s="23">
        <f t="shared" ca="1" si="16"/>
        <v>26.19</v>
      </c>
      <c r="D192" s="24">
        <f t="shared" ca="1" si="12"/>
        <v>44300</v>
      </c>
      <c r="E192" s="23" t="str">
        <f t="shared" ca="1" si="13"/>
        <v>Cartão crédito 1</v>
      </c>
      <c r="F192" s="23" t="str">
        <f t="shared" ca="1" si="14"/>
        <v>Receita</v>
      </c>
      <c r="G192" s="23" t="str">
        <f t="shared" ca="1" si="15"/>
        <v>Rendimentos</v>
      </c>
    </row>
    <row r="193" spans="2:7" x14ac:dyDescent="0.25">
      <c r="B193" s="1" t="s">
        <v>219</v>
      </c>
      <c r="C193" s="25">
        <f t="shared" ca="1" si="16"/>
        <v>16.55</v>
      </c>
      <c r="D193" s="26">
        <f t="shared" ca="1" si="12"/>
        <v>44268</v>
      </c>
      <c r="E193" s="25" t="str">
        <f t="shared" ca="1" si="13"/>
        <v xml:space="preserve">CC Banco 1 </v>
      </c>
      <c r="F193" s="25" t="str">
        <f t="shared" ca="1" si="14"/>
        <v>Receita</v>
      </c>
      <c r="G193" s="25" t="str">
        <f t="shared" ca="1" si="15"/>
        <v>Alimentação</v>
      </c>
    </row>
    <row r="194" spans="2:7" x14ac:dyDescent="0.25">
      <c r="B194" s="1" t="s">
        <v>220</v>
      </c>
      <c r="C194" s="23">
        <f t="shared" ca="1" si="16"/>
        <v>43.25</v>
      </c>
      <c r="D194" s="24">
        <f t="shared" ref="D194:D257" ca="1" si="17">RANDBETWEEN($I$1,$I$2)</f>
        <v>44258</v>
      </c>
      <c r="E194" s="23" t="str">
        <f t="shared" ref="E194:E257" ca="1" si="18">VLOOKUP(RANDBETWEEN(1,6), $K$1:$L$6,2,FALSE)</f>
        <v>Cartão crédito 2</v>
      </c>
      <c r="F194" s="23" t="str">
        <f t="shared" ref="F194:F257" ca="1" si="19">VLOOKUP(RANDBETWEEN(1,2), $K$9:$L$10, 2,0)</f>
        <v>Receita</v>
      </c>
      <c r="G194" s="23" t="str">
        <f t="shared" ref="G194:G257" ca="1" si="20">VLOOKUP(RANDBETWEEN(1,14),$O$1:$P$14,2,FALSE)</f>
        <v xml:space="preserve">Dívidas </v>
      </c>
    </row>
    <row r="195" spans="2:7" x14ac:dyDescent="0.25">
      <c r="B195" s="1" t="s">
        <v>221</v>
      </c>
      <c r="C195" s="25">
        <f t="shared" ref="C195:C258" ca="1" si="21">ROUNDUP(RANDBETWEEN(1,99) + RAND(), 2)</f>
        <v>27.82</v>
      </c>
      <c r="D195" s="26">
        <f t="shared" ca="1" si="17"/>
        <v>44127</v>
      </c>
      <c r="E195" s="25" t="str">
        <f t="shared" ca="1" si="18"/>
        <v xml:space="preserve">CC Banco 2 </v>
      </c>
      <c r="F195" s="25" t="str">
        <f t="shared" ca="1" si="19"/>
        <v>Despesa</v>
      </c>
      <c r="G195" s="25" t="str">
        <f t="shared" ca="1" si="20"/>
        <v>Investimentos</v>
      </c>
    </row>
    <row r="196" spans="2:7" x14ac:dyDescent="0.25">
      <c r="B196" s="1" t="s">
        <v>222</v>
      </c>
      <c r="C196" s="23">
        <f t="shared" ca="1" si="21"/>
        <v>1.64</v>
      </c>
      <c r="D196" s="24">
        <f t="shared" ca="1" si="17"/>
        <v>44269</v>
      </c>
      <c r="E196" s="23" t="str">
        <f t="shared" ca="1" si="18"/>
        <v xml:space="preserve">CP Banco 2 </v>
      </c>
      <c r="F196" s="23" t="str">
        <f t="shared" ca="1" si="19"/>
        <v>Despesa</v>
      </c>
      <c r="G196" s="23" t="str">
        <f t="shared" ca="1" si="20"/>
        <v>Pets</v>
      </c>
    </row>
    <row r="197" spans="2:7" x14ac:dyDescent="0.25">
      <c r="B197" s="1" t="s">
        <v>223</v>
      </c>
      <c r="C197" s="25">
        <f t="shared" ca="1" si="21"/>
        <v>6.13</v>
      </c>
      <c r="D197" s="26">
        <f t="shared" ca="1" si="17"/>
        <v>44150</v>
      </c>
      <c r="E197" s="25" t="str">
        <f t="shared" ca="1" si="18"/>
        <v>Cartão crédito 1</v>
      </c>
      <c r="F197" s="25" t="str">
        <f t="shared" ca="1" si="19"/>
        <v>Despesa</v>
      </c>
      <c r="G197" s="25" t="str">
        <f t="shared" ca="1" si="20"/>
        <v>Pessoal</v>
      </c>
    </row>
    <row r="198" spans="2:7" x14ac:dyDescent="0.25">
      <c r="B198" s="1" t="s">
        <v>224</v>
      </c>
      <c r="C198" s="23">
        <f t="shared" ca="1" si="21"/>
        <v>21.470000000000002</v>
      </c>
      <c r="D198" s="24">
        <f t="shared" ca="1" si="17"/>
        <v>44158</v>
      </c>
      <c r="E198" s="23" t="str">
        <f t="shared" ca="1" si="18"/>
        <v xml:space="preserve">CP Banco 2 </v>
      </c>
      <c r="F198" s="23" t="str">
        <f t="shared" ca="1" si="19"/>
        <v>Receita</v>
      </c>
      <c r="G198" s="23" t="str">
        <f t="shared" ca="1" si="20"/>
        <v>Transporte</v>
      </c>
    </row>
    <row r="199" spans="2:7" x14ac:dyDescent="0.25">
      <c r="B199" s="1" t="s">
        <v>225</v>
      </c>
      <c r="C199" s="25">
        <f t="shared" ca="1" si="21"/>
        <v>37.18</v>
      </c>
      <c r="D199" s="26">
        <f t="shared" ca="1" si="17"/>
        <v>44171</v>
      </c>
      <c r="E199" s="25" t="str">
        <f t="shared" ca="1" si="18"/>
        <v>Cartão crédito 2</v>
      </c>
      <c r="F199" s="25" t="str">
        <f t="shared" ca="1" si="19"/>
        <v>Despesa</v>
      </c>
      <c r="G199" s="25" t="str">
        <f t="shared" ca="1" si="20"/>
        <v>Habitação</v>
      </c>
    </row>
    <row r="200" spans="2:7" x14ac:dyDescent="0.25">
      <c r="B200" s="1" t="s">
        <v>226</v>
      </c>
      <c r="C200" s="23">
        <f t="shared" ca="1" si="21"/>
        <v>11.74</v>
      </c>
      <c r="D200" s="24">
        <f t="shared" ca="1" si="17"/>
        <v>44188</v>
      </c>
      <c r="E200" s="23" t="str">
        <f t="shared" ca="1" si="18"/>
        <v>Cartão crédito 2</v>
      </c>
      <c r="F200" s="23" t="str">
        <f t="shared" ca="1" si="19"/>
        <v>Receita</v>
      </c>
      <c r="G200" s="23" t="str">
        <f t="shared" ca="1" si="20"/>
        <v>Alimentação</v>
      </c>
    </row>
    <row r="201" spans="2:7" x14ac:dyDescent="0.25">
      <c r="B201" s="1" t="s">
        <v>227</v>
      </c>
      <c r="C201" s="25">
        <f t="shared" ca="1" si="21"/>
        <v>65.98</v>
      </c>
      <c r="D201" s="26">
        <f t="shared" ca="1" si="17"/>
        <v>44156</v>
      </c>
      <c r="E201" s="25" t="str">
        <f t="shared" ca="1" si="18"/>
        <v xml:space="preserve">CP Banco 2 </v>
      </c>
      <c r="F201" s="25" t="str">
        <f t="shared" ca="1" si="19"/>
        <v>Despesa</v>
      </c>
      <c r="G201" s="25" t="str">
        <f t="shared" ca="1" si="20"/>
        <v>Educação</v>
      </c>
    </row>
    <row r="202" spans="2:7" x14ac:dyDescent="0.25">
      <c r="B202" s="1" t="s">
        <v>228</v>
      </c>
      <c r="C202" s="23">
        <f t="shared" ca="1" si="21"/>
        <v>7.35</v>
      </c>
      <c r="D202" s="24">
        <f t="shared" ca="1" si="17"/>
        <v>44146</v>
      </c>
      <c r="E202" s="23" t="str">
        <f t="shared" ca="1" si="18"/>
        <v>Cartão crédito 2</v>
      </c>
      <c r="F202" s="23" t="str">
        <f t="shared" ca="1" si="19"/>
        <v>Despesa</v>
      </c>
      <c r="G202" s="23" t="str">
        <f t="shared" ca="1" si="20"/>
        <v>Mercado</v>
      </c>
    </row>
    <row r="203" spans="2:7" x14ac:dyDescent="0.25">
      <c r="B203" s="1" t="s">
        <v>229</v>
      </c>
      <c r="C203" s="25">
        <f t="shared" ca="1" si="21"/>
        <v>17.040000000000003</v>
      </c>
      <c r="D203" s="26">
        <f t="shared" ca="1" si="17"/>
        <v>44122</v>
      </c>
      <c r="E203" s="25" t="str">
        <f t="shared" ca="1" si="18"/>
        <v>Investimento</v>
      </c>
      <c r="F203" s="25" t="str">
        <f t="shared" ca="1" si="19"/>
        <v>Receita</v>
      </c>
      <c r="G203" s="25" t="str">
        <f t="shared" ca="1" si="20"/>
        <v>Mercado</v>
      </c>
    </row>
    <row r="204" spans="2:7" x14ac:dyDescent="0.25">
      <c r="B204" s="1" t="s">
        <v>230</v>
      </c>
      <c r="C204" s="23">
        <f t="shared" ca="1" si="21"/>
        <v>64.45</v>
      </c>
      <c r="D204" s="24">
        <f t="shared" ca="1" si="17"/>
        <v>44178</v>
      </c>
      <c r="E204" s="23" t="str">
        <f t="shared" ca="1" si="18"/>
        <v>Cartão crédito 2</v>
      </c>
      <c r="F204" s="23" t="str">
        <f t="shared" ca="1" si="19"/>
        <v>Receita</v>
      </c>
      <c r="G204" s="23" t="str">
        <f t="shared" ca="1" si="20"/>
        <v>Pets</v>
      </c>
    </row>
    <row r="205" spans="2:7" x14ac:dyDescent="0.25">
      <c r="B205" s="1" t="s">
        <v>231</v>
      </c>
      <c r="C205" s="25">
        <f t="shared" ca="1" si="21"/>
        <v>18.920000000000002</v>
      </c>
      <c r="D205" s="26">
        <f t="shared" ca="1" si="17"/>
        <v>44124</v>
      </c>
      <c r="E205" s="25" t="str">
        <f t="shared" ca="1" si="18"/>
        <v xml:space="preserve">CC Banco 1 </v>
      </c>
      <c r="F205" s="25" t="str">
        <f t="shared" ca="1" si="19"/>
        <v>Receita</v>
      </c>
      <c r="G205" s="25" t="str">
        <f t="shared" ca="1" si="20"/>
        <v>Mercado</v>
      </c>
    </row>
    <row r="206" spans="2:7" x14ac:dyDescent="0.25">
      <c r="B206" s="1" t="s">
        <v>232</v>
      </c>
      <c r="C206" s="23">
        <f t="shared" ca="1" si="21"/>
        <v>74.540000000000006</v>
      </c>
      <c r="D206" s="24">
        <f t="shared" ca="1" si="17"/>
        <v>44138</v>
      </c>
      <c r="E206" s="23" t="str">
        <f t="shared" ca="1" si="18"/>
        <v>Cartão crédito 2</v>
      </c>
      <c r="F206" s="23" t="str">
        <f t="shared" ca="1" si="19"/>
        <v>Receita</v>
      </c>
      <c r="G206" s="23" t="str">
        <f t="shared" ca="1" si="20"/>
        <v>Rendimentos</v>
      </c>
    </row>
    <row r="207" spans="2:7" x14ac:dyDescent="0.25">
      <c r="B207" s="1" t="s">
        <v>233</v>
      </c>
      <c r="C207" s="25">
        <f t="shared" ca="1" si="21"/>
        <v>66.98</v>
      </c>
      <c r="D207" s="26">
        <f t="shared" ca="1" si="17"/>
        <v>44171</v>
      </c>
      <c r="E207" s="25" t="str">
        <f t="shared" ca="1" si="18"/>
        <v>Investimento</v>
      </c>
      <c r="F207" s="25" t="str">
        <f t="shared" ca="1" si="19"/>
        <v>Despesa</v>
      </c>
      <c r="G207" s="25" t="str">
        <f t="shared" ca="1" si="20"/>
        <v>Rendimentos</v>
      </c>
    </row>
    <row r="208" spans="2:7" x14ac:dyDescent="0.25">
      <c r="B208" s="1" t="s">
        <v>234</v>
      </c>
      <c r="C208" s="23">
        <f t="shared" ca="1" si="21"/>
        <v>8.02</v>
      </c>
      <c r="D208" s="24">
        <f t="shared" ca="1" si="17"/>
        <v>44159</v>
      </c>
      <c r="E208" s="23" t="str">
        <f t="shared" ca="1" si="18"/>
        <v xml:space="preserve">CP Banco 2 </v>
      </c>
      <c r="F208" s="23" t="str">
        <f t="shared" ca="1" si="19"/>
        <v>Receita</v>
      </c>
      <c r="G208" s="23" t="str">
        <f t="shared" ca="1" si="20"/>
        <v>Saúde</v>
      </c>
    </row>
    <row r="209" spans="2:7" x14ac:dyDescent="0.25">
      <c r="B209" s="1" t="s">
        <v>235</v>
      </c>
      <c r="C209" s="25">
        <f t="shared" ca="1" si="21"/>
        <v>34.229999999999997</v>
      </c>
      <c r="D209" s="26">
        <f t="shared" ca="1" si="17"/>
        <v>44218</v>
      </c>
      <c r="E209" s="25" t="str">
        <f t="shared" ca="1" si="18"/>
        <v xml:space="preserve">CC Banco 1 </v>
      </c>
      <c r="F209" s="25" t="str">
        <f t="shared" ca="1" si="19"/>
        <v>Despesa</v>
      </c>
      <c r="G209" s="25" t="str">
        <f t="shared" ca="1" si="20"/>
        <v>Outros...</v>
      </c>
    </row>
    <row r="210" spans="2:7" x14ac:dyDescent="0.25">
      <c r="B210" s="1" t="s">
        <v>236</v>
      </c>
      <c r="C210" s="23">
        <f t="shared" ca="1" si="21"/>
        <v>8.1</v>
      </c>
      <c r="D210" s="24">
        <f t="shared" ca="1" si="17"/>
        <v>44249</v>
      </c>
      <c r="E210" s="23" t="str">
        <f t="shared" ca="1" si="18"/>
        <v>Cartão crédito 2</v>
      </c>
      <c r="F210" s="23" t="str">
        <f t="shared" ca="1" si="19"/>
        <v>Despesa</v>
      </c>
      <c r="G210" s="23" t="str">
        <f t="shared" ca="1" si="20"/>
        <v>Mercado</v>
      </c>
    </row>
    <row r="211" spans="2:7" x14ac:dyDescent="0.25">
      <c r="B211" s="1" t="s">
        <v>237</v>
      </c>
      <c r="C211" s="25">
        <f t="shared" ca="1" si="21"/>
        <v>51.43</v>
      </c>
      <c r="D211" s="26">
        <f t="shared" ca="1" si="17"/>
        <v>44246</v>
      </c>
      <c r="E211" s="25" t="str">
        <f t="shared" ca="1" si="18"/>
        <v xml:space="preserve">CP Banco 2 </v>
      </c>
      <c r="F211" s="25" t="str">
        <f t="shared" ca="1" si="19"/>
        <v>Receita</v>
      </c>
      <c r="G211" s="25" t="str">
        <f t="shared" ca="1" si="20"/>
        <v>Pessoal</v>
      </c>
    </row>
    <row r="212" spans="2:7" x14ac:dyDescent="0.25">
      <c r="B212" s="1" t="s">
        <v>238</v>
      </c>
      <c r="C212" s="23">
        <f t="shared" ca="1" si="21"/>
        <v>17.690000000000001</v>
      </c>
      <c r="D212" s="24">
        <f t="shared" ca="1" si="17"/>
        <v>44258</v>
      </c>
      <c r="E212" s="23" t="str">
        <f t="shared" ca="1" si="18"/>
        <v xml:space="preserve">CC Banco 1 </v>
      </c>
      <c r="F212" s="23" t="str">
        <f t="shared" ca="1" si="19"/>
        <v>Receita</v>
      </c>
      <c r="G212" s="23" t="str">
        <f t="shared" ca="1" si="20"/>
        <v>Alimentação</v>
      </c>
    </row>
    <row r="213" spans="2:7" x14ac:dyDescent="0.25">
      <c r="B213" s="1" t="s">
        <v>239</v>
      </c>
      <c r="C213" s="25">
        <f t="shared" ca="1" si="21"/>
        <v>92.54</v>
      </c>
      <c r="D213" s="26">
        <f t="shared" ca="1" si="17"/>
        <v>44300</v>
      </c>
      <c r="E213" s="25" t="str">
        <f t="shared" ca="1" si="18"/>
        <v>Cartão crédito 1</v>
      </c>
      <c r="F213" s="25" t="str">
        <f t="shared" ca="1" si="19"/>
        <v>Despesa</v>
      </c>
      <c r="G213" s="25" t="str">
        <f t="shared" ca="1" si="20"/>
        <v>Pessoal</v>
      </c>
    </row>
    <row r="214" spans="2:7" x14ac:dyDescent="0.25">
      <c r="B214" s="1" t="s">
        <v>240</v>
      </c>
      <c r="C214" s="23">
        <f t="shared" ca="1" si="21"/>
        <v>62.07</v>
      </c>
      <c r="D214" s="24">
        <f t="shared" ca="1" si="17"/>
        <v>44217</v>
      </c>
      <c r="E214" s="23" t="str">
        <f t="shared" ca="1" si="18"/>
        <v xml:space="preserve">CP Banco 2 </v>
      </c>
      <c r="F214" s="23" t="str">
        <f t="shared" ca="1" si="19"/>
        <v>Receita</v>
      </c>
      <c r="G214" s="23" t="str">
        <f t="shared" ca="1" si="20"/>
        <v>Mercado</v>
      </c>
    </row>
    <row r="215" spans="2:7" x14ac:dyDescent="0.25">
      <c r="B215" s="1" t="s">
        <v>241</v>
      </c>
      <c r="C215" s="25">
        <f t="shared" ca="1" si="21"/>
        <v>97.31</v>
      </c>
      <c r="D215" s="26">
        <f t="shared" ca="1" si="17"/>
        <v>44298</v>
      </c>
      <c r="E215" s="25" t="str">
        <f t="shared" ca="1" si="18"/>
        <v>Cartão crédito 2</v>
      </c>
      <c r="F215" s="25" t="str">
        <f t="shared" ca="1" si="19"/>
        <v>Despesa</v>
      </c>
      <c r="G215" s="25" t="str">
        <f t="shared" ca="1" si="20"/>
        <v>Trabalho</v>
      </c>
    </row>
    <row r="216" spans="2:7" x14ac:dyDescent="0.25">
      <c r="B216" s="1" t="s">
        <v>242</v>
      </c>
      <c r="C216" s="23">
        <f t="shared" ca="1" si="21"/>
        <v>13.86</v>
      </c>
      <c r="D216" s="24">
        <f t="shared" ca="1" si="17"/>
        <v>44260</v>
      </c>
      <c r="E216" s="23" t="str">
        <f t="shared" ca="1" si="18"/>
        <v>Investimento</v>
      </c>
      <c r="F216" s="23" t="str">
        <f t="shared" ca="1" si="19"/>
        <v>Receita</v>
      </c>
      <c r="G216" s="23" t="str">
        <f t="shared" ca="1" si="20"/>
        <v>Mercado</v>
      </c>
    </row>
    <row r="217" spans="2:7" x14ac:dyDescent="0.25">
      <c r="B217" s="1" t="s">
        <v>243</v>
      </c>
      <c r="C217" s="25">
        <f t="shared" ca="1" si="21"/>
        <v>69.13000000000001</v>
      </c>
      <c r="D217" s="26">
        <f t="shared" ca="1" si="17"/>
        <v>44257</v>
      </c>
      <c r="E217" s="25" t="str">
        <f t="shared" ca="1" si="18"/>
        <v>Cartão crédito 2</v>
      </c>
      <c r="F217" s="25" t="str">
        <f t="shared" ca="1" si="19"/>
        <v>Receita</v>
      </c>
      <c r="G217" s="25" t="str">
        <f t="shared" ca="1" si="20"/>
        <v>Transporte</v>
      </c>
    </row>
    <row r="218" spans="2:7" x14ac:dyDescent="0.25">
      <c r="B218" s="1" t="s">
        <v>244</v>
      </c>
      <c r="C218" s="23">
        <f t="shared" ca="1" si="21"/>
        <v>45.65</v>
      </c>
      <c r="D218" s="24">
        <f t="shared" ca="1" si="17"/>
        <v>44249</v>
      </c>
      <c r="E218" s="23" t="str">
        <f t="shared" ca="1" si="18"/>
        <v xml:space="preserve">CC Banco 2 </v>
      </c>
      <c r="F218" s="23" t="str">
        <f t="shared" ca="1" si="19"/>
        <v>Receita</v>
      </c>
      <c r="G218" s="23" t="str">
        <f t="shared" ca="1" si="20"/>
        <v>Alimentação</v>
      </c>
    </row>
    <row r="219" spans="2:7" x14ac:dyDescent="0.25">
      <c r="B219" s="1" t="s">
        <v>245</v>
      </c>
      <c r="C219" s="25">
        <f t="shared" ca="1" si="21"/>
        <v>62.18</v>
      </c>
      <c r="D219" s="26">
        <f t="shared" ca="1" si="17"/>
        <v>44231</v>
      </c>
      <c r="E219" s="25" t="str">
        <f t="shared" ca="1" si="18"/>
        <v xml:space="preserve">CP Banco 2 </v>
      </c>
      <c r="F219" s="25" t="str">
        <f t="shared" ca="1" si="19"/>
        <v>Despesa</v>
      </c>
      <c r="G219" s="25" t="str">
        <f t="shared" ca="1" si="20"/>
        <v>Trabalho</v>
      </c>
    </row>
    <row r="220" spans="2:7" x14ac:dyDescent="0.25">
      <c r="B220" s="1" t="s">
        <v>246</v>
      </c>
      <c r="C220" s="23">
        <f t="shared" ca="1" si="21"/>
        <v>93.02000000000001</v>
      </c>
      <c r="D220" s="24">
        <f t="shared" ca="1" si="17"/>
        <v>44173</v>
      </c>
      <c r="E220" s="23" t="str">
        <f t="shared" ca="1" si="18"/>
        <v xml:space="preserve">CP Banco 2 </v>
      </c>
      <c r="F220" s="23" t="str">
        <f t="shared" ca="1" si="19"/>
        <v>Despesa</v>
      </c>
      <c r="G220" s="23" t="str">
        <f t="shared" ca="1" si="20"/>
        <v>Lazer</v>
      </c>
    </row>
    <row r="221" spans="2:7" x14ac:dyDescent="0.25">
      <c r="B221" s="1" t="s">
        <v>247</v>
      </c>
      <c r="C221" s="25">
        <f t="shared" ca="1" si="21"/>
        <v>47.96</v>
      </c>
      <c r="D221" s="26">
        <f t="shared" ca="1" si="17"/>
        <v>44271</v>
      </c>
      <c r="E221" s="25" t="str">
        <f t="shared" ca="1" si="18"/>
        <v xml:space="preserve">CC Banco 2 </v>
      </c>
      <c r="F221" s="25" t="str">
        <f t="shared" ca="1" si="19"/>
        <v>Receita</v>
      </c>
      <c r="G221" s="25" t="str">
        <f t="shared" ca="1" si="20"/>
        <v>Lazer</v>
      </c>
    </row>
    <row r="222" spans="2:7" x14ac:dyDescent="0.25">
      <c r="B222" s="1" t="s">
        <v>248</v>
      </c>
      <c r="C222" s="23">
        <f t="shared" ca="1" si="21"/>
        <v>57.26</v>
      </c>
      <c r="D222" s="24">
        <f t="shared" ca="1" si="17"/>
        <v>44250</v>
      </c>
      <c r="E222" s="23" t="str">
        <f t="shared" ca="1" si="18"/>
        <v>Cartão crédito 2</v>
      </c>
      <c r="F222" s="23" t="str">
        <f t="shared" ca="1" si="19"/>
        <v>Receita</v>
      </c>
      <c r="G222" s="23" t="str">
        <f t="shared" ca="1" si="20"/>
        <v>Investimentos</v>
      </c>
    </row>
    <row r="223" spans="2:7" x14ac:dyDescent="0.25">
      <c r="B223" s="1" t="s">
        <v>249</v>
      </c>
      <c r="C223" s="25">
        <f t="shared" ca="1" si="21"/>
        <v>76.710000000000008</v>
      </c>
      <c r="D223" s="26">
        <f t="shared" ca="1" si="17"/>
        <v>44155</v>
      </c>
      <c r="E223" s="25" t="str">
        <f t="shared" ca="1" si="18"/>
        <v xml:space="preserve">CP Banco 2 </v>
      </c>
      <c r="F223" s="25" t="str">
        <f t="shared" ca="1" si="19"/>
        <v>Receita</v>
      </c>
      <c r="G223" s="25" t="str">
        <f t="shared" ca="1" si="20"/>
        <v>Rendimentos</v>
      </c>
    </row>
    <row r="224" spans="2:7" x14ac:dyDescent="0.25">
      <c r="B224" s="1" t="s">
        <v>250</v>
      </c>
      <c r="C224" s="23">
        <f t="shared" ca="1" si="21"/>
        <v>21.310000000000002</v>
      </c>
      <c r="D224" s="24">
        <f t="shared" ca="1" si="17"/>
        <v>44150</v>
      </c>
      <c r="E224" s="23" t="str">
        <f t="shared" ca="1" si="18"/>
        <v xml:space="preserve">CC Banco 2 </v>
      </c>
      <c r="F224" s="23" t="str">
        <f t="shared" ca="1" si="19"/>
        <v>Despesa</v>
      </c>
      <c r="G224" s="23" t="str">
        <f t="shared" ca="1" si="20"/>
        <v>Investimentos</v>
      </c>
    </row>
    <row r="225" spans="2:7" x14ac:dyDescent="0.25">
      <c r="B225" s="1" t="s">
        <v>251</v>
      </c>
      <c r="C225" s="25">
        <f t="shared" ca="1" si="21"/>
        <v>96.27000000000001</v>
      </c>
      <c r="D225" s="26">
        <f t="shared" ca="1" si="17"/>
        <v>44253</v>
      </c>
      <c r="E225" s="25" t="str">
        <f t="shared" ca="1" si="18"/>
        <v>Investimento</v>
      </c>
      <c r="F225" s="25" t="str">
        <f t="shared" ca="1" si="19"/>
        <v>Despesa</v>
      </c>
      <c r="G225" s="25" t="str">
        <f t="shared" ca="1" si="20"/>
        <v>Outros...</v>
      </c>
    </row>
    <row r="226" spans="2:7" x14ac:dyDescent="0.25">
      <c r="B226" s="1" t="s">
        <v>252</v>
      </c>
      <c r="C226" s="23">
        <f t="shared" ca="1" si="21"/>
        <v>46.3</v>
      </c>
      <c r="D226" s="24">
        <f t="shared" ca="1" si="17"/>
        <v>44201</v>
      </c>
      <c r="E226" s="23" t="str">
        <f t="shared" ca="1" si="18"/>
        <v xml:space="preserve">CC Banco 2 </v>
      </c>
      <c r="F226" s="23" t="str">
        <f t="shared" ca="1" si="19"/>
        <v>Receita</v>
      </c>
      <c r="G226" s="23" t="str">
        <f t="shared" ca="1" si="20"/>
        <v>Pets</v>
      </c>
    </row>
    <row r="227" spans="2:7" x14ac:dyDescent="0.25">
      <c r="B227" s="1" t="s">
        <v>253</v>
      </c>
      <c r="C227" s="25">
        <f t="shared" ca="1" si="21"/>
        <v>27.700000000000003</v>
      </c>
      <c r="D227" s="26">
        <f t="shared" ca="1" si="17"/>
        <v>44130</v>
      </c>
      <c r="E227" s="25" t="str">
        <f t="shared" ca="1" si="18"/>
        <v xml:space="preserve">CC Banco 1 </v>
      </c>
      <c r="F227" s="25" t="str">
        <f t="shared" ca="1" si="19"/>
        <v>Receita</v>
      </c>
      <c r="G227" s="25" t="str">
        <f t="shared" ca="1" si="20"/>
        <v>Trabalho</v>
      </c>
    </row>
    <row r="228" spans="2:7" x14ac:dyDescent="0.25">
      <c r="B228" s="1" t="s">
        <v>254</v>
      </c>
      <c r="C228" s="23">
        <f t="shared" ca="1" si="21"/>
        <v>3.92</v>
      </c>
      <c r="D228" s="24">
        <f t="shared" ca="1" si="17"/>
        <v>44130</v>
      </c>
      <c r="E228" s="23" t="str">
        <f t="shared" ca="1" si="18"/>
        <v>Cartão crédito 2</v>
      </c>
      <c r="F228" s="23" t="str">
        <f t="shared" ca="1" si="19"/>
        <v>Receita</v>
      </c>
      <c r="G228" s="23" t="str">
        <f t="shared" ca="1" si="20"/>
        <v>Pessoal</v>
      </c>
    </row>
    <row r="229" spans="2:7" x14ac:dyDescent="0.25">
      <c r="B229" s="1" t="s">
        <v>255</v>
      </c>
      <c r="C229" s="25">
        <f t="shared" ca="1" si="21"/>
        <v>18.930000000000003</v>
      </c>
      <c r="D229" s="26">
        <f t="shared" ca="1" si="17"/>
        <v>44206</v>
      </c>
      <c r="E229" s="25" t="str">
        <f t="shared" ca="1" si="18"/>
        <v xml:space="preserve">CP Banco 2 </v>
      </c>
      <c r="F229" s="25" t="str">
        <f t="shared" ca="1" si="19"/>
        <v>Despesa</v>
      </c>
      <c r="G229" s="25" t="str">
        <f t="shared" ca="1" si="20"/>
        <v>Pets</v>
      </c>
    </row>
    <row r="230" spans="2:7" x14ac:dyDescent="0.25">
      <c r="B230" s="1" t="s">
        <v>256</v>
      </c>
      <c r="C230" s="23">
        <f t="shared" ca="1" si="21"/>
        <v>33.659999999999997</v>
      </c>
      <c r="D230" s="24">
        <f t="shared" ca="1" si="17"/>
        <v>44256</v>
      </c>
      <c r="E230" s="23" t="str">
        <f t="shared" ca="1" si="18"/>
        <v>Cartão crédito 1</v>
      </c>
      <c r="F230" s="23" t="str">
        <f t="shared" ca="1" si="19"/>
        <v>Despesa</v>
      </c>
      <c r="G230" s="23" t="str">
        <f t="shared" ca="1" si="20"/>
        <v>Alimentação</v>
      </c>
    </row>
    <row r="231" spans="2:7" x14ac:dyDescent="0.25">
      <c r="B231" s="1" t="s">
        <v>257</v>
      </c>
      <c r="C231" s="25">
        <f t="shared" ca="1" si="21"/>
        <v>7.88</v>
      </c>
      <c r="D231" s="26">
        <f t="shared" ca="1" si="17"/>
        <v>44131</v>
      </c>
      <c r="E231" s="25" t="str">
        <f t="shared" ca="1" si="18"/>
        <v>Cartão crédito 2</v>
      </c>
      <c r="F231" s="25" t="str">
        <f t="shared" ca="1" si="19"/>
        <v>Receita</v>
      </c>
      <c r="G231" s="25" t="str">
        <f t="shared" ca="1" si="20"/>
        <v>Saúde</v>
      </c>
    </row>
    <row r="232" spans="2:7" x14ac:dyDescent="0.25">
      <c r="B232" s="1" t="s">
        <v>258</v>
      </c>
      <c r="C232" s="23">
        <f t="shared" ca="1" si="21"/>
        <v>21.48</v>
      </c>
      <c r="D232" s="24">
        <f t="shared" ca="1" si="17"/>
        <v>44185</v>
      </c>
      <c r="E232" s="23" t="str">
        <f t="shared" ca="1" si="18"/>
        <v>Cartão crédito 1</v>
      </c>
      <c r="F232" s="23" t="str">
        <f t="shared" ca="1" si="19"/>
        <v>Despesa</v>
      </c>
      <c r="G232" s="23" t="str">
        <f t="shared" ca="1" si="20"/>
        <v>Mercado</v>
      </c>
    </row>
    <row r="233" spans="2:7" x14ac:dyDescent="0.25">
      <c r="B233" s="1" t="s">
        <v>259</v>
      </c>
      <c r="C233" s="25">
        <f t="shared" ca="1" si="21"/>
        <v>35.019999999999996</v>
      </c>
      <c r="D233" s="26">
        <f t="shared" ca="1" si="17"/>
        <v>44275</v>
      </c>
      <c r="E233" s="25" t="str">
        <f t="shared" ca="1" si="18"/>
        <v xml:space="preserve">CP Banco 2 </v>
      </c>
      <c r="F233" s="25" t="str">
        <f t="shared" ca="1" si="19"/>
        <v>Despesa</v>
      </c>
      <c r="G233" s="25" t="str">
        <f t="shared" ca="1" si="20"/>
        <v>Outros...</v>
      </c>
    </row>
    <row r="234" spans="2:7" x14ac:dyDescent="0.25">
      <c r="B234" s="1" t="s">
        <v>260</v>
      </c>
      <c r="C234" s="23">
        <f t="shared" ca="1" si="21"/>
        <v>22.51</v>
      </c>
      <c r="D234" s="24">
        <f t="shared" ca="1" si="17"/>
        <v>44142</v>
      </c>
      <c r="E234" s="23" t="str">
        <f t="shared" ca="1" si="18"/>
        <v>Investimento</v>
      </c>
      <c r="F234" s="23" t="str">
        <f t="shared" ca="1" si="19"/>
        <v>Despesa</v>
      </c>
      <c r="G234" s="23" t="str">
        <f t="shared" ca="1" si="20"/>
        <v>Trabalho</v>
      </c>
    </row>
    <row r="235" spans="2:7" x14ac:dyDescent="0.25">
      <c r="B235" s="1" t="s">
        <v>261</v>
      </c>
      <c r="C235" s="25">
        <f t="shared" ca="1" si="21"/>
        <v>8.379999999999999</v>
      </c>
      <c r="D235" s="26">
        <f t="shared" ca="1" si="17"/>
        <v>44164</v>
      </c>
      <c r="E235" s="25" t="str">
        <f t="shared" ca="1" si="18"/>
        <v xml:space="preserve">CC Banco 1 </v>
      </c>
      <c r="F235" s="25" t="str">
        <f t="shared" ca="1" si="19"/>
        <v>Receita</v>
      </c>
      <c r="G235" s="25" t="str">
        <f t="shared" ca="1" si="20"/>
        <v>Rendimentos</v>
      </c>
    </row>
    <row r="236" spans="2:7" x14ac:dyDescent="0.25">
      <c r="B236" s="1" t="s">
        <v>262</v>
      </c>
      <c r="C236" s="23">
        <f t="shared" ca="1" si="21"/>
        <v>4.43</v>
      </c>
      <c r="D236" s="24">
        <f t="shared" ca="1" si="17"/>
        <v>44151</v>
      </c>
      <c r="E236" s="23" t="str">
        <f t="shared" ca="1" si="18"/>
        <v xml:space="preserve">CC Banco 1 </v>
      </c>
      <c r="F236" s="23" t="str">
        <f t="shared" ca="1" si="19"/>
        <v>Receita</v>
      </c>
      <c r="G236" s="23" t="str">
        <f t="shared" ca="1" si="20"/>
        <v>Pessoal</v>
      </c>
    </row>
    <row r="237" spans="2:7" x14ac:dyDescent="0.25">
      <c r="B237" s="1" t="s">
        <v>263</v>
      </c>
      <c r="C237" s="25">
        <f t="shared" ca="1" si="21"/>
        <v>77.78</v>
      </c>
      <c r="D237" s="26">
        <f t="shared" ca="1" si="17"/>
        <v>44157</v>
      </c>
      <c r="E237" s="25" t="str">
        <f t="shared" ca="1" si="18"/>
        <v xml:space="preserve">CC Banco 2 </v>
      </c>
      <c r="F237" s="25" t="str">
        <f t="shared" ca="1" si="19"/>
        <v>Despesa</v>
      </c>
      <c r="G237" s="25" t="str">
        <f t="shared" ca="1" si="20"/>
        <v>Pets</v>
      </c>
    </row>
    <row r="238" spans="2:7" x14ac:dyDescent="0.25">
      <c r="B238" s="1" t="s">
        <v>264</v>
      </c>
      <c r="C238" s="23">
        <f t="shared" ca="1" si="21"/>
        <v>16.380000000000003</v>
      </c>
      <c r="D238" s="24">
        <f t="shared" ca="1" si="17"/>
        <v>44154</v>
      </c>
      <c r="E238" s="23" t="str">
        <f t="shared" ca="1" si="18"/>
        <v>Cartão crédito 1</v>
      </c>
      <c r="F238" s="23" t="str">
        <f t="shared" ca="1" si="19"/>
        <v>Despesa</v>
      </c>
      <c r="G238" s="23" t="str">
        <f t="shared" ca="1" si="20"/>
        <v>Saúde</v>
      </c>
    </row>
    <row r="239" spans="2:7" x14ac:dyDescent="0.25">
      <c r="B239" s="1" t="s">
        <v>265</v>
      </c>
      <c r="C239" s="25">
        <f t="shared" ca="1" si="21"/>
        <v>18.990000000000002</v>
      </c>
      <c r="D239" s="26">
        <f t="shared" ca="1" si="17"/>
        <v>44138</v>
      </c>
      <c r="E239" s="25" t="str">
        <f t="shared" ca="1" si="18"/>
        <v xml:space="preserve">CC Banco 1 </v>
      </c>
      <c r="F239" s="25" t="str">
        <f t="shared" ca="1" si="19"/>
        <v>Receita</v>
      </c>
      <c r="G239" s="25" t="str">
        <f t="shared" ca="1" si="20"/>
        <v xml:space="preserve">Dívidas </v>
      </c>
    </row>
    <row r="240" spans="2:7" x14ac:dyDescent="0.25">
      <c r="B240" s="1" t="s">
        <v>266</v>
      </c>
      <c r="C240" s="23">
        <f t="shared" ca="1" si="21"/>
        <v>81.58</v>
      </c>
      <c r="D240" s="24">
        <f t="shared" ca="1" si="17"/>
        <v>44165</v>
      </c>
      <c r="E240" s="23" t="str">
        <f t="shared" ca="1" si="18"/>
        <v>Cartão crédito 1</v>
      </c>
      <c r="F240" s="23" t="str">
        <f t="shared" ca="1" si="19"/>
        <v>Receita</v>
      </c>
      <c r="G240" s="23" t="str">
        <f t="shared" ca="1" si="20"/>
        <v>Rendimentos</v>
      </c>
    </row>
    <row r="241" spans="2:7" x14ac:dyDescent="0.25">
      <c r="B241" s="1" t="s">
        <v>267</v>
      </c>
      <c r="C241" s="25">
        <f t="shared" ca="1" si="21"/>
        <v>98.29</v>
      </c>
      <c r="D241" s="26">
        <f t="shared" ca="1" si="17"/>
        <v>44241</v>
      </c>
      <c r="E241" s="25" t="str">
        <f t="shared" ca="1" si="18"/>
        <v xml:space="preserve">CC Banco 2 </v>
      </c>
      <c r="F241" s="25" t="str">
        <f t="shared" ca="1" si="19"/>
        <v>Despesa</v>
      </c>
      <c r="G241" s="25" t="str">
        <f t="shared" ca="1" si="20"/>
        <v>Habitação</v>
      </c>
    </row>
    <row r="242" spans="2:7" x14ac:dyDescent="0.25">
      <c r="B242" s="1" t="s">
        <v>268</v>
      </c>
      <c r="C242" s="23">
        <f t="shared" ca="1" si="21"/>
        <v>25.62</v>
      </c>
      <c r="D242" s="24">
        <f t="shared" ca="1" si="17"/>
        <v>44226</v>
      </c>
      <c r="E242" s="23" t="str">
        <f t="shared" ca="1" si="18"/>
        <v>Investimento</v>
      </c>
      <c r="F242" s="23" t="str">
        <f t="shared" ca="1" si="19"/>
        <v>Despesa</v>
      </c>
      <c r="G242" s="23" t="str">
        <f t="shared" ca="1" si="20"/>
        <v>Habitação</v>
      </c>
    </row>
    <row r="243" spans="2:7" x14ac:dyDescent="0.25">
      <c r="B243" s="1" t="s">
        <v>269</v>
      </c>
      <c r="C243" s="25">
        <f t="shared" ca="1" si="21"/>
        <v>14.93</v>
      </c>
      <c r="D243" s="26">
        <f t="shared" ca="1" si="17"/>
        <v>44284</v>
      </c>
      <c r="E243" s="25" t="str">
        <f t="shared" ca="1" si="18"/>
        <v>Cartão crédito 1</v>
      </c>
      <c r="F243" s="25" t="str">
        <f t="shared" ca="1" si="19"/>
        <v>Receita</v>
      </c>
      <c r="G243" s="25" t="str">
        <f t="shared" ca="1" si="20"/>
        <v>Pessoal</v>
      </c>
    </row>
    <row r="244" spans="2:7" x14ac:dyDescent="0.25">
      <c r="B244" s="1" t="s">
        <v>270</v>
      </c>
      <c r="C244" s="23">
        <f t="shared" ca="1" si="21"/>
        <v>96.910000000000011</v>
      </c>
      <c r="D244" s="24">
        <f t="shared" ca="1" si="17"/>
        <v>44121</v>
      </c>
      <c r="E244" s="23" t="str">
        <f t="shared" ca="1" si="18"/>
        <v xml:space="preserve">CC Banco 2 </v>
      </c>
      <c r="F244" s="23" t="str">
        <f t="shared" ca="1" si="19"/>
        <v>Receita</v>
      </c>
      <c r="G244" s="23" t="str">
        <f t="shared" ca="1" si="20"/>
        <v xml:space="preserve">Dívidas </v>
      </c>
    </row>
    <row r="245" spans="2:7" x14ac:dyDescent="0.25">
      <c r="B245" s="1" t="s">
        <v>271</v>
      </c>
      <c r="C245" s="25">
        <f t="shared" ca="1" si="21"/>
        <v>93.460000000000008</v>
      </c>
      <c r="D245" s="26">
        <f t="shared" ca="1" si="17"/>
        <v>44189</v>
      </c>
      <c r="E245" s="25" t="str">
        <f t="shared" ca="1" si="18"/>
        <v>Investimento</v>
      </c>
      <c r="F245" s="25" t="str">
        <f t="shared" ca="1" si="19"/>
        <v>Despesa</v>
      </c>
      <c r="G245" s="25" t="str">
        <f t="shared" ca="1" si="20"/>
        <v>Pets</v>
      </c>
    </row>
    <row r="246" spans="2:7" x14ac:dyDescent="0.25">
      <c r="B246" s="1" t="s">
        <v>272</v>
      </c>
      <c r="C246" s="23">
        <f t="shared" ca="1" si="21"/>
        <v>59.339999999999996</v>
      </c>
      <c r="D246" s="24">
        <f t="shared" ca="1" si="17"/>
        <v>44197</v>
      </c>
      <c r="E246" s="23" t="str">
        <f t="shared" ca="1" si="18"/>
        <v xml:space="preserve">CC Banco 2 </v>
      </c>
      <c r="F246" s="23" t="str">
        <f t="shared" ca="1" si="19"/>
        <v>Despesa</v>
      </c>
      <c r="G246" s="23" t="str">
        <f t="shared" ca="1" si="20"/>
        <v>Alimentação</v>
      </c>
    </row>
    <row r="247" spans="2:7" x14ac:dyDescent="0.25">
      <c r="B247" s="1" t="s">
        <v>273</v>
      </c>
      <c r="C247" s="25">
        <f t="shared" ca="1" si="21"/>
        <v>18.5</v>
      </c>
      <c r="D247" s="26">
        <f t="shared" ca="1" si="17"/>
        <v>44142</v>
      </c>
      <c r="E247" s="25" t="str">
        <f t="shared" ca="1" si="18"/>
        <v>Investimento</v>
      </c>
      <c r="F247" s="25" t="str">
        <f t="shared" ca="1" si="19"/>
        <v>Despesa</v>
      </c>
      <c r="G247" s="25" t="str">
        <f t="shared" ca="1" si="20"/>
        <v>Trabalho</v>
      </c>
    </row>
    <row r="248" spans="2:7" x14ac:dyDescent="0.25">
      <c r="B248" s="1" t="s">
        <v>274</v>
      </c>
      <c r="C248" s="23">
        <f t="shared" ca="1" si="21"/>
        <v>77.98</v>
      </c>
      <c r="D248" s="24">
        <f t="shared" ca="1" si="17"/>
        <v>44237</v>
      </c>
      <c r="E248" s="23" t="str">
        <f t="shared" ca="1" si="18"/>
        <v xml:space="preserve">CC Banco 2 </v>
      </c>
      <c r="F248" s="23" t="str">
        <f t="shared" ca="1" si="19"/>
        <v>Despesa</v>
      </c>
      <c r="G248" s="23" t="str">
        <f t="shared" ca="1" si="20"/>
        <v>Pessoal</v>
      </c>
    </row>
    <row r="249" spans="2:7" x14ac:dyDescent="0.25">
      <c r="B249" s="1" t="s">
        <v>275</v>
      </c>
      <c r="C249" s="25">
        <f t="shared" ca="1" si="21"/>
        <v>98.34</v>
      </c>
      <c r="D249" s="26">
        <f t="shared" ca="1" si="17"/>
        <v>44121</v>
      </c>
      <c r="E249" s="25" t="str">
        <f t="shared" ca="1" si="18"/>
        <v>Cartão crédito 2</v>
      </c>
      <c r="F249" s="25" t="str">
        <f t="shared" ca="1" si="19"/>
        <v>Despesa</v>
      </c>
      <c r="G249" s="25" t="str">
        <f t="shared" ca="1" si="20"/>
        <v>Lazer</v>
      </c>
    </row>
    <row r="250" spans="2:7" x14ac:dyDescent="0.25">
      <c r="B250" s="1" t="s">
        <v>276</v>
      </c>
      <c r="C250" s="23">
        <f t="shared" ca="1" si="21"/>
        <v>12.75</v>
      </c>
      <c r="D250" s="24">
        <f t="shared" ca="1" si="17"/>
        <v>44259</v>
      </c>
      <c r="E250" s="23" t="str">
        <f t="shared" ca="1" si="18"/>
        <v>Cartão crédito 2</v>
      </c>
      <c r="F250" s="23" t="str">
        <f t="shared" ca="1" si="19"/>
        <v>Despesa</v>
      </c>
      <c r="G250" s="23" t="str">
        <f t="shared" ca="1" si="20"/>
        <v>Pets</v>
      </c>
    </row>
    <row r="251" spans="2:7" x14ac:dyDescent="0.25">
      <c r="B251" s="1" t="s">
        <v>277</v>
      </c>
      <c r="C251" s="25">
        <f t="shared" ca="1" si="21"/>
        <v>40.19</v>
      </c>
      <c r="D251" s="26">
        <f t="shared" ca="1" si="17"/>
        <v>44141</v>
      </c>
      <c r="E251" s="25" t="str">
        <f t="shared" ca="1" si="18"/>
        <v xml:space="preserve">CP Banco 2 </v>
      </c>
      <c r="F251" s="25" t="str">
        <f t="shared" ca="1" si="19"/>
        <v>Despesa</v>
      </c>
      <c r="G251" s="25" t="str">
        <f t="shared" ca="1" si="20"/>
        <v xml:space="preserve">Dívidas </v>
      </c>
    </row>
    <row r="252" spans="2:7" x14ac:dyDescent="0.25">
      <c r="B252" s="1" t="s">
        <v>278</v>
      </c>
      <c r="C252" s="23">
        <f t="shared" ca="1" si="21"/>
        <v>39.65</v>
      </c>
      <c r="D252" s="24">
        <f t="shared" ca="1" si="17"/>
        <v>44189</v>
      </c>
      <c r="E252" s="23" t="str">
        <f t="shared" ca="1" si="18"/>
        <v xml:space="preserve">CP Banco 2 </v>
      </c>
      <c r="F252" s="23" t="str">
        <f t="shared" ca="1" si="19"/>
        <v>Despesa</v>
      </c>
      <c r="G252" s="23" t="str">
        <f t="shared" ca="1" si="20"/>
        <v>Outros...</v>
      </c>
    </row>
    <row r="253" spans="2:7" x14ac:dyDescent="0.25">
      <c r="B253" s="1" t="s">
        <v>279</v>
      </c>
      <c r="C253" s="25">
        <f t="shared" ca="1" si="21"/>
        <v>45.54</v>
      </c>
      <c r="D253" s="26">
        <f t="shared" ca="1" si="17"/>
        <v>44202</v>
      </c>
      <c r="E253" s="25" t="str">
        <f t="shared" ca="1" si="18"/>
        <v xml:space="preserve">CC Banco 2 </v>
      </c>
      <c r="F253" s="25" t="str">
        <f t="shared" ca="1" si="19"/>
        <v>Despesa</v>
      </c>
      <c r="G253" s="25" t="str">
        <f t="shared" ca="1" si="20"/>
        <v>Transporte</v>
      </c>
    </row>
    <row r="254" spans="2:7" x14ac:dyDescent="0.25">
      <c r="B254" s="1" t="s">
        <v>280</v>
      </c>
      <c r="C254" s="23">
        <f t="shared" ca="1" si="21"/>
        <v>46.29</v>
      </c>
      <c r="D254" s="24">
        <f t="shared" ca="1" si="17"/>
        <v>44242</v>
      </c>
      <c r="E254" s="23" t="str">
        <f t="shared" ca="1" si="18"/>
        <v xml:space="preserve">CC Banco 1 </v>
      </c>
      <c r="F254" s="23" t="str">
        <f t="shared" ca="1" si="19"/>
        <v>Despesa</v>
      </c>
      <c r="G254" s="23" t="str">
        <f t="shared" ca="1" si="20"/>
        <v>Saúde</v>
      </c>
    </row>
    <row r="255" spans="2:7" x14ac:dyDescent="0.25">
      <c r="B255" s="1" t="s">
        <v>281</v>
      </c>
      <c r="C255" s="25">
        <f t="shared" ca="1" si="21"/>
        <v>84.56</v>
      </c>
      <c r="D255" s="26">
        <f t="shared" ca="1" si="17"/>
        <v>44243</v>
      </c>
      <c r="E255" s="25" t="str">
        <f t="shared" ca="1" si="18"/>
        <v>Investimento</v>
      </c>
      <c r="F255" s="25" t="str">
        <f t="shared" ca="1" si="19"/>
        <v>Despesa</v>
      </c>
      <c r="G255" s="25" t="str">
        <f t="shared" ca="1" si="20"/>
        <v>Habitação</v>
      </c>
    </row>
    <row r="256" spans="2:7" x14ac:dyDescent="0.25">
      <c r="B256" s="1" t="s">
        <v>282</v>
      </c>
      <c r="C256" s="23">
        <f t="shared" ca="1" si="21"/>
        <v>24.46</v>
      </c>
      <c r="D256" s="24">
        <f t="shared" ca="1" si="17"/>
        <v>44149</v>
      </c>
      <c r="E256" s="23" t="str">
        <f t="shared" ca="1" si="18"/>
        <v xml:space="preserve">CC Banco 1 </v>
      </c>
      <c r="F256" s="23" t="str">
        <f t="shared" ca="1" si="19"/>
        <v>Receita</v>
      </c>
      <c r="G256" s="23" t="str">
        <f t="shared" ca="1" si="20"/>
        <v>Mercado</v>
      </c>
    </row>
    <row r="257" spans="2:7" x14ac:dyDescent="0.25">
      <c r="B257" s="1" t="s">
        <v>283</v>
      </c>
      <c r="C257" s="25">
        <f t="shared" ca="1" si="21"/>
        <v>78.650000000000006</v>
      </c>
      <c r="D257" s="26">
        <f t="shared" ca="1" si="17"/>
        <v>44139</v>
      </c>
      <c r="E257" s="25" t="str">
        <f t="shared" ca="1" si="18"/>
        <v>Investimento</v>
      </c>
      <c r="F257" s="25" t="str">
        <f t="shared" ca="1" si="19"/>
        <v>Receita</v>
      </c>
      <c r="G257" s="25" t="str">
        <f t="shared" ca="1" si="20"/>
        <v xml:space="preserve">Dívidas </v>
      </c>
    </row>
    <row r="258" spans="2:7" x14ac:dyDescent="0.25">
      <c r="B258" s="1" t="s">
        <v>284</v>
      </c>
      <c r="C258" s="23">
        <f t="shared" ca="1" si="21"/>
        <v>42.29</v>
      </c>
      <c r="D258" s="24">
        <f t="shared" ref="D258:D321" ca="1" si="22">RANDBETWEEN($I$1,$I$2)</f>
        <v>44170</v>
      </c>
      <c r="E258" s="23" t="str">
        <f t="shared" ref="E258:E321" ca="1" si="23">VLOOKUP(RANDBETWEEN(1,6), $K$1:$L$6,2,FALSE)</f>
        <v>Investimento</v>
      </c>
      <c r="F258" s="23" t="str">
        <f t="shared" ref="F258:F321" ca="1" si="24">VLOOKUP(RANDBETWEEN(1,2), $K$9:$L$10, 2,0)</f>
        <v>Receita</v>
      </c>
      <c r="G258" s="23" t="str">
        <f t="shared" ref="G258:G321" ca="1" si="25">VLOOKUP(RANDBETWEEN(1,14),$O$1:$P$14,2,FALSE)</f>
        <v>Pessoal</v>
      </c>
    </row>
    <row r="259" spans="2:7" x14ac:dyDescent="0.25">
      <c r="B259" s="1" t="s">
        <v>285</v>
      </c>
      <c r="C259" s="25">
        <f t="shared" ref="C259:C322" ca="1" si="26">ROUNDUP(RANDBETWEEN(1,99) + RAND(), 2)</f>
        <v>99.350000000000009</v>
      </c>
      <c r="D259" s="26">
        <f t="shared" ca="1" si="22"/>
        <v>44213</v>
      </c>
      <c r="E259" s="25" t="str">
        <f t="shared" ca="1" si="23"/>
        <v>Cartão crédito 1</v>
      </c>
      <c r="F259" s="25" t="str">
        <f t="shared" ca="1" si="24"/>
        <v>Receita</v>
      </c>
      <c r="G259" s="25" t="str">
        <f t="shared" ca="1" si="25"/>
        <v>Outros...</v>
      </c>
    </row>
    <row r="260" spans="2:7" x14ac:dyDescent="0.25">
      <c r="B260" s="1" t="s">
        <v>286</v>
      </c>
      <c r="C260" s="23">
        <f t="shared" ca="1" si="26"/>
        <v>47.68</v>
      </c>
      <c r="D260" s="24">
        <f t="shared" ca="1" si="22"/>
        <v>44131</v>
      </c>
      <c r="E260" s="23" t="str">
        <f t="shared" ca="1" si="23"/>
        <v>Cartão crédito 2</v>
      </c>
      <c r="F260" s="23" t="str">
        <f t="shared" ca="1" si="24"/>
        <v>Despesa</v>
      </c>
      <c r="G260" s="23" t="str">
        <f t="shared" ca="1" si="25"/>
        <v>Habitação</v>
      </c>
    </row>
    <row r="261" spans="2:7" x14ac:dyDescent="0.25">
      <c r="B261" s="1" t="s">
        <v>287</v>
      </c>
      <c r="C261" s="25">
        <f t="shared" ca="1" si="26"/>
        <v>91.850000000000009</v>
      </c>
      <c r="D261" s="26">
        <f t="shared" ca="1" si="22"/>
        <v>44195</v>
      </c>
      <c r="E261" s="25" t="str">
        <f t="shared" ca="1" si="23"/>
        <v xml:space="preserve">CC Banco 1 </v>
      </c>
      <c r="F261" s="25" t="str">
        <f t="shared" ca="1" si="24"/>
        <v>Despesa</v>
      </c>
      <c r="G261" s="25" t="str">
        <f t="shared" ca="1" si="25"/>
        <v>Saúde</v>
      </c>
    </row>
    <row r="262" spans="2:7" x14ac:dyDescent="0.25">
      <c r="B262" s="1" t="s">
        <v>288</v>
      </c>
      <c r="C262" s="23">
        <f t="shared" ca="1" si="26"/>
        <v>87.76</v>
      </c>
      <c r="D262" s="24">
        <f t="shared" ca="1" si="22"/>
        <v>44181</v>
      </c>
      <c r="E262" s="23" t="str">
        <f t="shared" ca="1" si="23"/>
        <v xml:space="preserve">CC Banco 2 </v>
      </c>
      <c r="F262" s="23" t="str">
        <f t="shared" ca="1" si="24"/>
        <v>Receita</v>
      </c>
      <c r="G262" s="23" t="str">
        <f t="shared" ca="1" si="25"/>
        <v>Rendimentos</v>
      </c>
    </row>
    <row r="263" spans="2:7" x14ac:dyDescent="0.25">
      <c r="B263" s="1" t="s">
        <v>289</v>
      </c>
      <c r="C263" s="25">
        <f t="shared" ca="1" si="26"/>
        <v>55.65</v>
      </c>
      <c r="D263" s="26">
        <f t="shared" ca="1" si="22"/>
        <v>44175</v>
      </c>
      <c r="E263" s="25" t="str">
        <f t="shared" ca="1" si="23"/>
        <v xml:space="preserve">CC Banco 1 </v>
      </c>
      <c r="F263" s="25" t="str">
        <f t="shared" ca="1" si="24"/>
        <v>Receita</v>
      </c>
      <c r="G263" s="25" t="str">
        <f t="shared" ca="1" si="25"/>
        <v>Investimentos</v>
      </c>
    </row>
    <row r="264" spans="2:7" x14ac:dyDescent="0.25">
      <c r="B264" s="1" t="s">
        <v>290</v>
      </c>
      <c r="C264" s="23">
        <f t="shared" ca="1" si="26"/>
        <v>95.7</v>
      </c>
      <c r="D264" s="24">
        <f t="shared" ca="1" si="22"/>
        <v>44185</v>
      </c>
      <c r="E264" s="23" t="str">
        <f t="shared" ca="1" si="23"/>
        <v>Investimento</v>
      </c>
      <c r="F264" s="23" t="str">
        <f t="shared" ca="1" si="24"/>
        <v>Despesa</v>
      </c>
      <c r="G264" s="23" t="str">
        <f t="shared" ca="1" si="25"/>
        <v>Pets</v>
      </c>
    </row>
    <row r="265" spans="2:7" x14ac:dyDescent="0.25">
      <c r="B265" s="1" t="s">
        <v>291</v>
      </c>
      <c r="C265" s="25">
        <f t="shared" ca="1" si="26"/>
        <v>3.0399999999999996</v>
      </c>
      <c r="D265" s="26">
        <f t="shared" ca="1" si="22"/>
        <v>44225</v>
      </c>
      <c r="E265" s="25" t="str">
        <f t="shared" ca="1" si="23"/>
        <v xml:space="preserve">CC Banco 2 </v>
      </c>
      <c r="F265" s="25" t="str">
        <f t="shared" ca="1" si="24"/>
        <v>Despesa</v>
      </c>
      <c r="G265" s="25" t="str">
        <f t="shared" ca="1" si="25"/>
        <v>Trabalho</v>
      </c>
    </row>
    <row r="266" spans="2:7" x14ac:dyDescent="0.25">
      <c r="B266" s="1" t="s">
        <v>292</v>
      </c>
      <c r="C266" s="23">
        <f t="shared" ca="1" si="26"/>
        <v>67.2</v>
      </c>
      <c r="D266" s="24">
        <f t="shared" ca="1" si="22"/>
        <v>44214</v>
      </c>
      <c r="E266" s="23" t="str">
        <f t="shared" ca="1" si="23"/>
        <v xml:space="preserve">CP Banco 2 </v>
      </c>
      <c r="F266" s="23" t="str">
        <f t="shared" ca="1" si="24"/>
        <v>Receita</v>
      </c>
      <c r="G266" s="23" t="str">
        <f t="shared" ca="1" si="25"/>
        <v>Outros...</v>
      </c>
    </row>
    <row r="267" spans="2:7" x14ac:dyDescent="0.25">
      <c r="B267" s="1" t="s">
        <v>293</v>
      </c>
      <c r="C267" s="25">
        <f t="shared" ca="1" si="26"/>
        <v>46.15</v>
      </c>
      <c r="D267" s="26">
        <f t="shared" ca="1" si="22"/>
        <v>44267</v>
      </c>
      <c r="E267" s="25" t="str">
        <f t="shared" ca="1" si="23"/>
        <v xml:space="preserve">CP Banco 2 </v>
      </c>
      <c r="F267" s="25" t="str">
        <f t="shared" ca="1" si="24"/>
        <v>Despesa</v>
      </c>
      <c r="G267" s="25" t="str">
        <f t="shared" ca="1" si="25"/>
        <v>Saúde</v>
      </c>
    </row>
    <row r="268" spans="2:7" x14ac:dyDescent="0.25">
      <c r="B268" s="1" t="s">
        <v>294</v>
      </c>
      <c r="C268" s="23">
        <f t="shared" ca="1" si="26"/>
        <v>58.559999999999995</v>
      </c>
      <c r="D268" s="24">
        <f t="shared" ca="1" si="22"/>
        <v>44263</v>
      </c>
      <c r="E268" s="23" t="str">
        <f t="shared" ca="1" si="23"/>
        <v xml:space="preserve">CC Banco 1 </v>
      </c>
      <c r="F268" s="23" t="str">
        <f t="shared" ca="1" si="24"/>
        <v>Receita</v>
      </c>
      <c r="G268" s="23" t="str">
        <f t="shared" ca="1" si="25"/>
        <v>Outros...</v>
      </c>
    </row>
    <row r="269" spans="2:7" x14ac:dyDescent="0.25">
      <c r="B269" s="1" t="s">
        <v>295</v>
      </c>
      <c r="C269" s="25">
        <f t="shared" ca="1" si="26"/>
        <v>16.190000000000001</v>
      </c>
      <c r="D269" s="26">
        <f t="shared" ca="1" si="22"/>
        <v>44271</v>
      </c>
      <c r="E269" s="25" t="str">
        <f t="shared" ca="1" si="23"/>
        <v>Cartão crédito 2</v>
      </c>
      <c r="F269" s="25" t="str">
        <f t="shared" ca="1" si="24"/>
        <v>Despesa</v>
      </c>
      <c r="G269" s="25" t="str">
        <f t="shared" ca="1" si="25"/>
        <v>Alimentação</v>
      </c>
    </row>
    <row r="270" spans="2:7" x14ac:dyDescent="0.25">
      <c r="B270" s="1" t="s">
        <v>296</v>
      </c>
      <c r="C270" s="23">
        <f t="shared" ca="1" si="26"/>
        <v>69.78</v>
      </c>
      <c r="D270" s="24">
        <f t="shared" ca="1" si="22"/>
        <v>44197</v>
      </c>
      <c r="E270" s="23" t="str">
        <f t="shared" ca="1" si="23"/>
        <v>Cartão crédito 1</v>
      </c>
      <c r="F270" s="23" t="str">
        <f t="shared" ca="1" si="24"/>
        <v>Receita</v>
      </c>
      <c r="G270" s="23" t="str">
        <f t="shared" ca="1" si="25"/>
        <v>Pessoal</v>
      </c>
    </row>
    <row r="271" spans="2:7" x14ac:dyDescent="0.25">
      <c r="B271" s="1" t="s">
        <v>297</v>
      </c>
      <c r="C271" s="25">
        <f t="shared" ca="1" si="26"/>
        <v>76.67</v>
      </c>
      <c r="D271" s="26">
        <f t="shared" ca="1" si="22"/>
        <v>44246</v>
      </c>
      <c r="E271" s="25" t="str">
        <f t="shared" ca="1" si="23"/>
        <v xml:space="preserve">CP Banco 2 </v>
      </c>
      <c r="F271" s="25" t="str">
        <f t="shared" ca="1" si="24"/>
        <v>Despesa</v>
      </c>
      <c r="G271" s="25" t="str">
        <f t="shared" ca="1" si="25"/>
        <v>Lazer</v>
      </c>
    </row>
    <row r="272" spans="2:7" x14ac:dyDescent="0.25">
      <c r="B272" s="1" t="s">
        <v>298</v>
      </c>
      <c r="C272" s="23">
        <f t="shared" ca="1" si="26"/>
        <v>91.42</v>
      </c>
      <c r="D272" s="24">
        <f t="shared" ca="1" si="22"/>
        <v>44295</v>
      </c>
      <c r="E272" s="23" t="str">
        <f t="shared" ca="1" si="23"/>
        <v>Investimento</v>
      </c>
      <c r="F272" s="23" t="str">
        <f t="shared" ca="1" si="24"/>
        <v>Receita</v>
      </c>
      <c r="G272" s="23" t="str">
        <f t="shared" ca="1" si="25"/>
        <v>Alimentação</v>
      </c>
    </row>
    <row r="273" spans="2:7" x14ac:dyDescent="0.25">
      <c r="B273" s="1" t="s">
        <v>299</v>
      </c>
      <c r="C273" s="25">
        <f t="shared" ca="1" si="26"/>
        <v>31.69</v>
      </c>
      <c r="D273" s="26">
        <f t="shared" ca="1" si="22"/>
        <v>44287</v>
      </c>
      <c r="E273" s="25" t="str">
        <f t="shared" ca="1" si="23"/>
        <v>Cartão crédito 1</v>
      </c>
      <c r="F273" s="25" t="str">
        <f t="shared" ca="1" si="24"/>
        <v>Receita</v>
      </c>
      <c r="G273" s="25" t="str">
        <f t="shared" ca="1" si="25"/>
        <v>Pets</v>
      </c>
    </row>
    <row r="274" spans="2:7" x14ac:dyDescent="0.25">
      <c r="B274" s="1" t="s">
        <v>300</v>
      </c>
      <c r="C274" s="23">
        <f t="shared" ca="1" si="26"/>
        <v>31.650000000000002</v>
      </c>
      <c r="D274" s="24">
        <f t="shared" ca="1" si="22"/>
        <v>44203</v>
      </c>
      <c r="E274" s="23" t="str">
        <f t="shared" ca="1" si="23"/>
        <v>Cartão crédito 1</v>
      </c>
      <c r="F274" s="23" t="str">
        <f t="shared" ca="1" si="24"/>
        <v>Receita</v>
      </c>
      <c r="G274" s="23" t="str">
        <f t="shared" ca="1" si="25"/>
        <v xml:space="preserve">Dívidas </v>
      </c>
    </row>
    <row r="275" spans="2:7" x14ac:dyDescent="0.25">
      <c r="B275" s="1" t="s">
        <v>301</v>
      </c>
      <c r="C275" s="25">
        <f t="shared" ca="1" si="26"/>
        <v>96.37</v>
      </c>
      <c r="D275" s="26">
        <f t="shared" ca="1" si="22"/>
        <v>44168</v>
      </c>
      <c r="E275" s="25" t="str">
        <f t="shared" ca="1" si="23"/>
        <v xml:space="preserve">CC Banco 2 </v>
      </c>
      <c r="F275" s="25" t="str">
        <f t="shared" ca="1" si="24"/>
        <v>Despesa</v>
      </c>
      <c r="G275" s="25" t="str">
        <f t="shared" ca="1" si="25"/>
        <v>Outros...</v>
      </c>
    </row>
    <row r="276" spans="2:7" x14ac:dyDescent="0.25">
      <c r="B276" s="1" t="s">
        <v>302</v>
      </c>
      <c r="C276" s="23">
        <f t="shared" ca="1" si="26"/>
        <v>97.72</v>
      </c>
      <c r="D276" s="24">
        <f t="shared" ca="1" si="22"/>
        <v>44181</v>
      </c>
      <c r="E276" s="23" t="str">
        <f t="shared" ca="1" si="23"/>
        <v>Investimento</v>
      </c>
      <c r="F276" s="23" t="str">
        <f t="shared" ca="1" si="24"/>
        <v>Despesa</v>
      </c>
      <c r="G276" s="23" t="str">
        <f t="shared" ca="1" si="25"/>
        <v>Pessoal</v>
      </c>
    </row>
    <row r="277" spans="2:7" x14ac:dyDescent="0.25">
      <c r="B277" s="1" t="s">
        <v>303</v>
      </c>
      <c r="C277" s="25">
        <f t="shared" ca="1" si="26"/>
        <v>89.050000000000011</v>
      </c>
      <c r="D277" s="26">
        <f t="shared" ca="1" si="22"/>
        <v>44201</v>
      </c>
      <c r="E277" s="25" t="str">
        <f t="shared" ca="1" si="23"/>
        <v>Cartão crédito 2</v>
      </c>
      <c r="F277" s="25" t="str">
        <f t="shared" ca="1" si="24"/>
        <v>Despesa</v>
      </c>
      <c r="G277" s="25" t="str">
        <f t="shared" ca="1" si="25"/>
        <v>Alimentação</v>
      </c>
    </row>
    <row r="278" spans="2:7" x14ac:dyDescent="0.25">
      <c r="B278" s="1" t="s">
        <v>304</v>
      </c>
      <c r="C278" s="23">
        <f t="shared" ca="1" si="26"/>
        <v>20.580000000000002</v>
      </c>
      <c r="D278" s="24">
        <f t="shared" ca="1" si="22"/>
        <v>44217</v>
      </c>
      <c r="E278" s="23" t="str">
        <f t="shared" ca="1" si="23"/>
        <v>Cartão crédito 1</v>
      </c>
      <c r="F278" s="23" t="str">
        <f t="shared" ca="1" si="24"/>
        <v>Receita</v>
      </c>
      <c r="G278" s="23" t="str">
        <f t="shared" ca="1" si="25"/>
        <v>Alimentação</v>
      </c>
    </row>
    <row r="279" spans="2:7" x14ac:dyDescent="0.25">
      <c r="B279" s="1" t="s">
        <v>305</v>
      </c>
      <c r="C279" s="25">
        <f t="shared" ca="1" si="26"/>
        <v>48.76</v>
      </c>
      <c r="D279" s="26">
        <f t="shared" ca="1" si="22"/>
        <v>44234</v>
      </c>
      <c r="E279" s="25" t="str">
        <f t="shared" ca="1" si="23"/>
        <v xml:space="preserve">CC Banco 2 </v>
      </c>
      <c r="F279" s="25" t="str">
        <f t="shared" ca="1" si="24"/>
        <v>Despesa</v>
      </c>
      <c r="G279" s="25" t="str">
        <f t="shared" ca="1" si="25"/>
        <v>Rendimentos</v>
      </c>
    </row>
    <row r="280" spans="2:7" x14ac:dyDescent="0.25">
      <c r="B280" s="1" t="s">
        <v>306</v>
      </c>
      <c r="C280" s="23">
        <f t="shared" ca="1" si="26"/>
        <v>67.940000000000012</v>
      </c>
      <c r="D280" s="24">
        <f t="shared" ca="1" si="22"/>
        <v>44258</v>
      </c>
      <c r="E280" s="23" t="str">
        <f t="shared" ca="1" si="23"/>
        <v>Cartão crédito 2</v>
      </c>
      <c r="F280" s="23" t="str">
        <f t="shared" ca="1" si="24"/>
        <v>Receita</v>
      </c>
      <c r="G280" s="23" t="str">
        <f t="shared" ca="1" si="25"/>
        <v>Trabalho</v>
      </c>
    </row>
    <row r="281" spans="2:7" x14ac:dyDescent="0.25">
      <c r="B281" s="1" t="s">
        <v>307</v>
      </c>
      <c r="C281" s="25">
        <f t="shared" ca="1" si="26"/>
        <v>24.470000000000002</v>
      </c>
      <c r="D281" s="26">
        <f t="shared" ca="1" si="22"/>
        <v>44285</v>
      </c>
      <c r="E281" s="25" t="str">
        <f t="shared" ca="1" si="23"/>
        <v>Investimento</v>
      </c>
      <c r="F281" s="25" t="str">
        <f t="shared" ca="1" si="24"/>
        <v>Despesa</v>
      </c>
      <c r="G281" s="25" t="str">
        <f t="shared" ca="1" si="25"/>
        <v>Educação</v>
      </c>
    </row>
    <row r="282" spans="2:7" x14ac:dyDescent="0.25">
      <c r="B282" s="1" t="s">
        <v>308</v>
      </c>
      <c r="C282" s="23">
        <f t="shared" ca="1" si="26"/>
        <v>92.98</v>
      </c>
      <c r="D282" s="24">
        <f t="shared" ca="1" si="22"/>
        <v>44143</v>
      </c>
      <c r="E282" s="23" t="str">
        <f t="shared" ca="1" si="23"/>
        <v>Investimento</v>
      </c>
      <c r="F282" s="23" t="str">
        <f t="shared" ca="1" si="24"/>
        <v>Receita</v>
      </c>
      <c r="G282" s="23" t="str">
        <f t="shared" ca="1" si="25"/>
        <v>Transporte</v>
      </c>
    </row>
    <row r="283" spans="2:7" x14ac:dyDescent="0.25">
      <c r="B283" s="1" t="s">
        <v>309</v>
      </c>
      <c r="C283" s="25">
        <f t="shared" ca="1" si="26"/>
        <v>73.990000000000009</v>
      </c>
      <c r="D283" s="26">
        <f t="shared" ca="1" si="22"/>
        <v>44136</v>
      </c>
      <c r="E283" s="25" t="str">
        <f t="shared" ca="1" si="23"/>
        <v xml:space="preserve">CP Banco 2 </v>
      </c>
      <c r="F283" s="25" t="str">
        <f t="shared" ca="1" si="24"/>
        <v>Despesa</v>
      </c>
      <c r="G283" s="25" t="str">
        <f t="shared" ca="1" si="25"/>
        <v>Transporte</v>
      </c>
    </row>
    <row r="284" spans="2:7" x14ac:dyDescent="0.25">
      <c r="B284" s="1" t="s">
        <v>310</v>
      </c>
      <c r="C284" s="23">
        <f t="shared" ca="1" si="26"/>
        <v>77.63000000000001</v>
      </c>
      <c r="D284" s="24">
        <f t="shared" ca="1" si="22"/>
        <v>44190</v>
      </c>
      <c r="E284" s="23" t="str">
        <f t="shared" ca="1" si="23"/>
        <v xml:space="preserve">CC Banco 2 </v>
      </c>
      <c r="F284" s="23" t="str">
        <f t="shared" ca="1" si="24"/>
        <v>Despesa</v>
      </c>
      <c r="G284" s="23" t="str">
        <f t="shared" ca="1" si="25"/>
        <v>Pessoal</v>
      </c>
    </row>
    <row r="285" spans="2:7" x14ac:dyDescent="0.25">
      <c r="B285" s="1" t="s">
        <v>311</v>
      </c>
      <c r="C285" s="25">
        <f t="shared" ca="1" si="26"/>
        <v>66.990000000000009</v>
      </c>
      <c r="D285" s="26">
        <f t="shared" ca="1" si="22"/>
        <v>44239</v>
      </c>
      <c r="E285" s="25" t="str">
        <f t="shared" ca="1" si="23"/>
        <v>Investimento</v>
      </c>
      <c r="F285" s="25" t="str">
        <f t="shared" ca="1" si="24"/>
        <v>Despesa</v>
      </c>
      <c r="G285" s="25" t="str">
        <f t="shared" ca="1" si="25"/>
        <v>Pets</v>
      </c>
    </row>
    <row r="286" spans="2:7" x14ac:dyDescent="0.25">
      <c r="B286" s="1" t="s">
        <v>312</v>
      </c>
      <c r="C286" s="23">
        <f t="shared" ca="1" si="26"/>
        <v>66.81</v>
      </c>
      <c r="D286" s="24">
        <f t="shared" ca="1" si="22"/>
        <v>44227</v>
      </c>
      <c r="E286" s="23" t="str">
        <f t="shared" ca="1" si="23"/>
        <v xml:space="preserve">CC Banco 2 </v>
      </c>
      <c r="F286" s="23" t="str">
        <f t="shared" ca="1" si="24"/>
        <v>Despesa</v>
      </c>
      <c r="G286" s="23" t="str">
        <f t="shared" ca="1" si="25"/>
        <v>Lazer</v>
      </c>
    </row>
    <row r="287" spans="2:7" x14ac:dyDescent="0.25">
      <c r="B287" s="1" t="s">
        <v>313</v>
      </c>
      <c r="C287" s="25">
        <f t="shared" ca="1" si="26"/>
        <v>42.449999999999996</v>
      </c>
      <c r="D287" s="26">
        <f t="shared" ca="1" si="22"/>
        <v>44225</v>
      </c>
      <c r="E287" s="25" t="str">
        <f t="shared" ca="1" si="23"/>
        <v xml:space="preserve">CP Banco 2 </v>
      </c>
      <c r="F287" s="25" t="str">
        <f t="shared" ca="1" si="24"/>
        <v>Receita</v>
      </c>
      <c r="G287" s="25" t="str">
        <f t="shared" ca="1" si="25"/>
        <v>Investimentos</v>
      </c>
    </row>
    <row r="288" spans="2:7" x14ac:dyDescent="0.25">
      <c r="B288" s="1" t="s">
        <v>314</v>
      </c>
      <c r="C288" s="23">
        <f t="shared" ca="1" si="26"/>
        <v>12.95</v>
      </c>
      <c r="D288" s="24">
        <f t="shared" ca="1" si="22"/>
        <v>44125</v>
      </c>
      <c r="E288" s="23" t="str">
        <f t="shared" ca="1" si="23"/>
        <v xml:space="preserve">CC Banco 2 </v>
      </c>
      <c r="F288" s="23" t="str">
        <f t="shared" ca="1" si="24"/>
        <v>Despesa</v>
      </c>
      <c r="G288" s="23" t="str">
        <f t="shared" ca="1" si="25"/>
        <v>Mercado</v>
      </c>
    </row>
    <row r="289" spans="2:7" x14ac:dyDescent="0.25">
      <c r="B289" s="1" t="s">
        <v>315</v>
      </c>
      <c r="C289" s="25">
        <f t="shared" ca="1" si="26"/>
        <v>34.47</v>
      </c>
      <c r="D289" s="26">
        <f t="shared" ca="1" si="22"/>
        <v>44203</v>
      </c>
      <c r="E289" s="25" t="str">
        <f t="shared" ca="1" si="23"/>
        <v xml:space="preserve">CC Banco 2 </v>
      </c>
      <c r="F289" s="25" t="str">
        <f t="shared" ca="1" si="24"/>
        <v>Despesa</v>
      </c>
      <c r="G289" s="25" t="str">
        <f t="shared" ca="1" si="25"/>
        <v>Rendimentos</v>
      </c>
    </row>
    <row r="290" spans="2:7" x14ac:dyDescent="0.25">
      <c r="B290" s="1" t="s">
        <v>316</v>
      </c>
      <c r="C290" s="23">
        <f t="shared" ca="1" si="26"/>
        <v>30.860000000000003</v>
      </c>
      <c r="D290" s="24">
        <f t="shared" ca="1" si="22"/>
        <v>44180</v>
      </c>
      <c r="E290" s="23" t="str">
        <f t="shared" ca="1" si="23"/>
        <v>Investimento</v>
      </c>
      <c r="F290" s="23" t="str">
        <f t="shared" ca="1" si="24"/>
        <v>Receita</v>
      </c>
      <c r="G290" s="23" t="str">
        <f t="shared" ca="1" si="25"/>
        <v>Alimentação</v>
      </c>
    </row>
    <row r="291" spans="2:7" x14ac:dyDescent="0.25">
      <c r="B291" s="1" t="s">
        <v>317</v>
      </c>
      <c r="C291" s="25">
        <f t="shared" ca="1" si="26"/>
        <v>2.8099999999999996</v>
      </c>
      <c r="D291" s="26">
        <f t="shared" ca="1" si="22"/>
        <v>44168</v>
      </c>
      <c r="E291" s="25" t="str">
        <f t="shared" ca="1" si="23"/>
        <v xml:space="preserve">CC Banco 1 </v>
      </c>
      <c r="F291" s="25" t="str">
        <f t="shared" ca="1" si="24"/>
        <v>Receita</v>
      </c>
      <c r="G291" s="25" t="str">
        <f t="shared" ca="1" si="25"/>
        <v>Rendimentos</v>
      </c>
    </row>
    <row r="292" spans="2:7" x14ac:dyDescent="0.25">
      <c r="B292" s="1" t="s">
        <v>318</v>
      </c>
      <c r="C292" s="23">
        <f t="shared" ca="1" si="26"/>
        <v>80.33</v>
      </c>
      <c r="D292" s="24">
        <f t="shared" ca="1" si="22"/>
        <v>44289</v>
      </c>
      <c r="E292" s="23" t="str">
        <f t="shared" ca="1" si="23"/>
        <v xml:space="preserve">CC Banco 1 </v>
      </c>
      <c r="F292" s="23" t="str">
        <f t="shared" ca="1" si="24"/>
        <v>Despesa</v>
      </c>
      <c r="G292" s="23" t="str">
        <f t="shared" ca="1" si="25"/>
        <v>Lazer</v>
      </c>
    </row>
    <row r="293" spans="2:7" x14ac:dyDescent="0.25">
      <c r="B293" s="1" t="s">
        <v>319</v>
      </c>
      <c r="C293" s="25">
        <f t="shared" ca="1" si="26"/>
        <v>70.190000000000012</v>
      </c>
      <c r="D293" s="26">
        <f t="shared" ca="1" si="22"/>
        <v>44120</v>
      </c>
      <c r="E293" s="25" t="str">
        <f t="shared" ca="1" si="23"/>
        <v>Investimento</v>
      </c>
      <c r="F293" s="25" t="str">
        <f t="shared" ca="1" si="24"/>
        <v>Receita</v>
      </c>
      <c r="G293" s="25" t="str">
        <f t="shared" ca="1" si="25"/>
        <v>Pessoal</v>
      </c>
    </row>
    <row r="294" spans="2:7" x14ac:dyDescent="0.25">
      <c r="B294" s="1" t="s">
        <v>320</v>
      </c>
      <c r="C294" s="23">
        <f t="shared" ca="1" si="26"/>
        <v>2.13</v>
      </c>
      <c r="D294" s="24">
        <f t="shared" ca="1" si="22"/>
        <v>44234</v>
      </c>
      <c r="E294" s="23" t="str">
        <f t="shared" ca="1" si="23"/>
        <v xml:space="preserve">CC Banco 2 </v>
      </c>
      <c r="F294" s="23" t="str">
        <f t="shared" ca="1" si="24"/>
        <v>Receita</v>
      </c>
      <c r="G294" s="23" t="str">
        <f t="shared" ca="1" si="25"/>
        <v>Saúde</v>
      </c>
    </row>
    <row r="295" spans="2:7" x14ac:dyDescent="0.25">
      <c r="B295" s="1" t="s">
        <v>321</v>
      </c>
      <c r="C295" s="25">
        <f t="shared" ca="1" si="26"/>
        <v>21.240000000000002</v>
      </c>
      <c r="D295" s="26">
        <f t="shared" ca="1" si="22"/>
        <v>44146</v>
      </c>
      <c r="E295" s="25" t="str">
        <f t="shared" ca="1" si="23"/>
        <v xml:space="preserve">CC Banco 2 </v>
      </c>
      <c r="F295" s="25" t="str">
        <f t="shared" ca="1" si="24"/>
        <v>Despesa</v>
      </c>
      <c r="G295" s="25" t="str">
        <f t="shared" ca="1" si="25"/>
        <v>Investimentos</v>
      </c>
    </row>
    <row r="296" spans="2:7" x14ac:dyDescent="0.25">
      <c r="B296" s="1" t="s">
        <v>322</v>
      </c>
      <c r="C296" s="23">
        <f t="shared" ca="1" si="26"/>
        <v>76.010000000000005</v>
      </c>
      <c r="D296" s="24">
        <f t="shared" ca="1" si="22"/>
        <v>44210</v>
      </c>
      <c r="E296" s="23" t="str">
        <f t="shared" ca="1" si="23"/>
        <v xml:space="preserve">CC Banco 2 </v>
      </c>
      <c r="F296" s="23" t="str">
        <f t="shared" ca="1" si="24"/>
        <v>Despesa</v>
      </c>
      <c r="G296" s="23" t="str">
        <f t="shared" ca="1" si="25"/>
        <v>Saúde</v>
      </c>
    </row>
    <row r="297" spans="2:7" x14ac:dyDescent="0.25">
      <c r="B297" s="1" t="s">
        <v>323</v>
      </c>
      <c r="C297" s="25">
        <f t="shared" ca="1" si="26"/>
        <v>47.97</v>
      </c>
      <c r="D297" s="26">
        <f t="shared" ca="1" si="22"/>
        <v>44221</v>
      </c>
      <c r="E297" s="25" t="str">
        <f t="shared" ca="1" si="23"/>
        <v xml:space="preserve">CC Banco 2 </v>
      </c>
      <c r="F297" s="25" t="str">
        <f t="shared" ca="1" si="24"/>
        <v>Receita</v>
      </c>
      <c r="G297" s="25" t="str">
        <f t="shared" ca="1" si="25"/>
        <v>Trabalho</v>
      </c>
    </row>
    <row r="298" spans="2:7" x14ac:dyDescent="0.25">
      <c r="B298" s="1" t="s">
        <v>324</v>
      </c>
      <c r="C298" s="23">
        <f t="shared" ca="1" si="26"/>
        <v>90.050000000000011</v>
      </c>
      <c r="D298" s="24">
        <f t="shared" ca="1" si="22"/>
        <v>44158</v>
      </c>
      <c r="E298" s="23" t="str">
        <f t="shared" ca="1" si="23"/>
        <v>Investimento</v>
      </c>
      <c r="F298" s="23" t="str">
        <f t="shared" ca="1" si="24"/>
        <v>Despesa</v>
      </c>
      <c r="G298" s="23" t="str">
        <f t="shared" ca="1" si="25"/>
        <v>Educação</v>
      </c>
    </row>
    <row r="299" spans="2:7" x14ac:dyDescent="0.25">
      <c r="B299" s="1" t="s">
        <v>325</v>
      </c>
      <c r="C299" s="25">
        <f t="shared" ca="1" si="26"/>
        <v>75.39</v>
      </c>
      <c r="D299" s="26">
        <f t="shared" ca="1" si="22"/>
        <v>44196</v>
      </c>
      <c r="E299" s="25" t="str">
        <f t="shared" ca="1" si="23"/>
        <v>Cartão crédito 1</v>
      </c>
      <c r="F299" s="25" t="str">
        <f t="shared" ca="1" si="24"/>
        <v>Receita</v>
      </c>
      <c r="G299" s="25" t="str">
        <f t="shared" ca="1" si="25"/>
        <v>Rendimentos</v>
      </c>
    </row>
    <row r="300" spans="2:7" x14ac:dyDescent="0.25">
      <c r="B300" s="1" t="s">
        <v>326</v>
      </c>
      <c r="C300" s="23">
        <f t="shared" ca="1" si="26"/>
        <v>24.98</v>
      </c>
      <c r="D300" s="24">
        <f t="shared" ca="1" si="22"/>
        <v>44280</v>
      </c>
      <c r="E300" s="23" t="str">
        <f t="shared" ca="1" si="23"/>
        <v>Cartão crédito 1</v>
      </c>
      <c r="F300" s="23" t="str">
        <f t="shared" ca="1" si="24"/>
        <v>Receita</v>
      </c>
      <c r="G300" s="23" t="str">
        <f t="shared" ca="1" si="25"/>
        <v>Trabalho</v>
      </c>
    </row>
    <row r="301" spans="2:7" x14ac:dyDescent="0.25">
      <c r="B301" s="1" t="s">
        <v>327</v>
      </c>
      <c r="C301" s="25">
        <f t="shared" ca="1" si="26"/>
        <v>10.89</v>
      </c>
      <c r="D301" s="26">
        <f t="shared" ca="1" si="22"/>
        <v>44259</v>
      </c>
      <c r="E301" s="25" t="str">
        <f t="shared" ca="1" si="23"/>
        <v xml:space="preserve">CC Banco 2 </v>
      </c>
      <c r="F301" s="25" t="str">
        <f t="shared" ca="1" si="24"/>
        <v>Receita</v>
      </c>
      <c r="G301" s="25" t="str">
        <f t="shared" ca="1" si="25"/>
        <v>Alimentação</v>
      </c>
    </row>
    <row r="302" spans="2:7" x14ac:dyDescent="0.25">
      <c r="B302" s="1" t="s">
        <v>328</v>
      </c>
      <c r="C302" s="23">
        <f t="shared" ca="1" si="26"/>
        <v>18.450000000000003</v>
      </c>
      <c r="D302" s="24">
        <f t="shared" ca="1" si="22"/>
        <v>44120</v>
      </c>
      <c r="E302" s="23" t="str">
        <f t="shared" ca="1" si="23"/>
        <v xml:space="preserve">CC Banco 1 </v>
      </c>
      <c r="F302" s="23" t="str">
        <f t="shared" ca="1" si="24"/>
        <v>Receita</v>
      </c>
      <c r="G302" s="23" t="str">
        <f t="shared" ca="1" si="25"/>
        <v>Pessoal</v>
      </c>
    </row>
    <row r="303" spans="2:7" x14ac:dyDescent="0.25">
      <c r="B303" s="1" t="s">
        <v>329</v>
      </c>
      <c r="C303" s="25">
        <f t="shared" ca="1" si="26"/>
        <v>99.47</v>
      </c>
      <c r="D303" s="26">
        <f t="shared" ca="1" si="22"/>
        <v>44156</v>
      </c>
      <c r="E303" s="25" t="str">
        <f t="shared" ca="1" si="23"/>
        <v xml:space="preserve">CC Banco 2 </v>
      </c>
      <c r="F303" s="25" t="str">
        <f t="shared" ca="1" si="24"/>
        <v>Despesa</v>
      </c>
      <c r="G303" s="25" t="str">
        <f t="shared" ca="1" si="25"/>
        <v>Saúde</v>
      </c>
    </row>
    <row r="304" spans="2:7" x14ac:dyDescent="0.25">
      <c r="B304" s="1" t="s">
        <v>330</v>
      </c>
      <c r="C304" s="23">
        <f t="shared" ca="1" si="26"/>
        <v>56.8</v>
      </c>
      <c r="D304" s="24">
        <f t="shared" ca="1" si="22"/>
        <v>44151</v>
      </c>
      <c r="E304" s="23" t="str">
        <f t="shared" ca="1" si="23"/>
        <v>Cartão crédito 1</v>
      </c>
      <c r="F304" s="23" t="str">
        <f t="shared" ca="1" si="24"/>
        <v>Receita</v>
      </c>
      <c r="G304" s="23" t="str">
        <f t="shared" ca="1" si="25"/>
        <v>Investimentos</v>
      </c>
    </row>
    <row r="305" spans="2:7" x14ac:dyDescent="0.25">
      <c r="B305" s="1" t="s">
        <v>331</v>
      </c>
      <c r="C305" s="25">
        <f t="shared" ca="1" si="26"/>
        <v>33.879999999999995</v>
      </c>
      <c r="D305" s="26">
        <f t="shared" ca="1" si="22"/>
        <v>44196</v>
      </c>
      <c r="E305" s="25" t="str">
        <f t="shared" ca="1" si="23"/>
        <v>Cartão crédito 1</v>
      </c>
      <c r="F305" s="25" t="str">
        <f t="shared" ca="1" si="24"/>
        <v>Receita</v>
      </c>
      <c r="G305" s="25" t="str">
        <f t="shared" ca="1" si="25"/>
        <v>Trabalho</v>
      </c>
    </row>
    <row r="306" spans="2:7" x14ac:dyDescent="0.25">
      <c r="B306" s="1" t="s">
        <v>332</v>
      </c>
      <c r="C306" s="23">
        <f t="shared" ca="1" si="26"/>
        <v>76.14</v>
      </c>
      <c r="D306" s="24">
        <f t="shared" ca="1" si="22"/>
        <v>44142</v>
      </c>
      <c r="E306" s="23" t="str">
        <f t="shared" ca="1" si="23"/>
        <v>Investimento</v>
      </c>
      <c r="F306" s="23" t="str">
        <f t="shared" ca="1" si="24"/>
        <v>Receita</v>
      </c>
      <c r="G306" s="23" t="str">
        <f t="shared" ca="1" si="25"/>
        <v>Alimentação</v>
      </c>
    </row>
    <row r="307" spans="2:7" x14ac:dyDescent="0.25">
      <c r="B307" s="1" t="s">
        <v>333</v>
      </c>
      <c r="C307" s="25">
        <f t="shared" ca="1" si="26"/>
        <v>94.65</v>
      </c>
      <c r="D307" s="26">
        <f t="shared" ca="1" si="22"/>
        <v>44294</v>
      </c>
      <c r="E307" s="25" t="str">
        <f t="shared" ca="1" si="23"/>
        <v xml:space="preserve">CP Banco 2 </v>
      </c>
      <c r="F307" s="25" t="str">
        <f t="shared" ca="1" si="24"/>
        <v>Receita</v>
      </c>
      <c r="G307" s="25" t="str">
        <f t="shared" ca="1" si="25"/>
        <v>Trabalho</v>
      </c>
    </row>
    <row r="308" spans="2:7" x14ac:dyDescent="0.25">
      <c r="B308" s="1" t="s">
        <v>334</v>
      </c>
      <c r="C308" s="23">
        <f t="shared" ca="1" si="26"/>
        <v>20.71</v>
      </c>
      <c r="D308" s="24">
        <f t="shared" ca="1" si="22"/>
        <v>44161</v>
      </c>
      <c r="E308" s="23" t="str">
        <f t="shared" ca="1" si="23"/>
        <v>Cartão crédito 1</v>
      </c>
      <c r="F308" s="23" t="str">
        <f t="shared" ca="1" si="24"/>
        <v>Receita</v>
      </c>
      <c r="G308" s="23" t="str">
        <f t="shared" ca="1" si="25"/>
        <v>Educação</v>
      </c>
    </row>
    <row r="309" spans="2:7" x14ac:dyDescent="0.25">
      <c r="B309" s="1" t="s">
        <v>335</v>
      </c>
      <c r="C309" s="25">
        <f t="shared" ca="1" si="26"/>
        <v>99.54</v>
      </c>
      <c r="D309" s="26">
        <f t="shared" ca="1" si="22"/>
        <v>44251</v>
      </c>
      <c r="E309" s="25" t="str">
        <f t="shared" ca="1" si="23"/>
        <v>Cartão crédito 1</v>
      </c>
      <c r="F309" s="25" t="str">
        <f t="shared" ca="1" si="24"/>
        <v>Despesa</v>
      </c>
      <c r="G309" s="25" t="str">
        <f t="shared" ca="1" si="25"/>
        <v>Transporte</v>
      </c>
    </row>
    <row r="310" spans="2:7" x14ac:dyDescent="0.25">
      <c r="B310" s="1" t="s">
        <v>336</v>
      </c>
      <c r="C310" s="23">
        <f t="shared" ca="1" si="26"/>
        <v>97.2</v>
      </c>
      <c r="D310" s="24">
        <f t="shared" ca="1" si="22"/>
        <v>44249</v>
      </c>
      <c r="E310" s="23" t="str">
        <f t="shared" ca="1" si="23"/>
        <v>Cartão crédito 2</v>
      </c>
      <c r="F310" s="23" t="str">
        <f t="shared" ca="1" si="24"/>
        <v>Despesa</v>
      </c>
      <c r="G310" s="23" t="str">
        <f t="shared" ca="1" si="25"/>
        <v>Mercado</v>
      </c>
    </row>
    <row r="311" spans="2:7" x14ac:dyDescent="0.25">
      <c r="B311" s="1" t="s">
        <v>337</v>
      </c>
      <c r="C311" s="25">
        <f t="shared" ca="1" si="26"/>
        <v>1.53</v>
      </c>
      <c r="D311" s="26">
        <f t="shared" ca="1" si="22"/>
        <v>44261</v>
      </c>
      <c r="E311" s="25" t="str">
        <f t="shared" ca="1" si="23"/>
        <v>Investimento</v>
      </c>
      <c r="F311" s="25" t="str">
        <f t="shared" ca="1" si="24"/>
        <v>Despesa</v>
      </c>
      <c r="G311" s="25" t="str">
        <f t="shared" ca="1" si="25"/>
        <v>Pessoal</v>
      </c>
    </row>
    <row r="312" spans="2:7" x14ac:dyDescent="0.25">
      <c r="B312" s="1" t="s">
        <v>338</v>
      </c>
      <c r="C312" s="23">
        <f t="shared" ca="1" si="26"/>
        <v>51.589999999999996</v>
      </c>
      <c r="D312" s="24">
        <f t="shared" ca="1" si="22"/>
        <v>44215</v>
      </c>
      <c r="E312" s="23" t="str">
        <f t="shared" ca="1" si="23"/>
        <v>Cartão crédito 1</v>
      </c>
      <c r="F312" s="23" t="str">
        <f t="shared" ca="1" si="24"/>
        <v>Despesa</v>
      </c>
      <c r="G312" s="23" t="str">
        <f t="shared" ca="1" si="25"/>
        <v>Alimentação</v>
      </c>
    </row>
    <row r="313" spans="2:7" x14ac:dyDescent="0.25">
      <c r="B313" s="1" t="s">
        <v>339</v>
      </c>
      <c r="C313" s="25">
        <f t="shared" ca="1" si="26"/>
        <v>19.12</v>
      </c>
      <c r="D313" s="26">
        <f t="shared" ca="1" si="22"/>
        <v>44280</v>
      </c>
      <c r="E313" s="25" t="str">
        <f t="shared" ca="1" si="23"/>
        <v xml:space="preserve">CC Banco 1 </v>
      </c>
      <c r="F313" s="25" t="str">
        <f t="shared" ca="1" si="24"/>
        <v>Despesa</v>
      </c>
      <c r="G313" s="25" t="str">
        <f t="shared" ca="1" si="25"/>
        <v>Investimentos</v>
      </c>
    </row>
    <row r="314" spans="2:7" x14ac:dyDescent="0.25">
      <c r="B314" s="1" t="s">
        <v>340</v>
      </c>
      <c r="C314" s="23">
        <f t="shared" ca="1" si="26"/>
        <v>60.1</v>
      </c>
      <c r="D314" s="24">
        <f t="shared" ca="1" si="22"/>
        <v>44253</v>
      </c>
      <c r="E314" s="23" t="str">
        <f t="shared" ca="1" si="23"/>
        <v xml:space="preserve">CP Banco 2 </v>
      </c>
      <c r="F314" s="23" t="str">
        <f t="shared" ca="1" si="24"/>
        <v>Despesa</v>
      </c>
      <c r="G314" s="23" t="str">
        <f t="shared" ca="1" si="25"/>
        <v>Lazer</v>
      </c>
    </row>
    <row r="315" spans="2:7" x14ac:dyDescent="0.25">
      <c r="B315" s="1" t="s">
        <v>341</v>
      </c>
      <c r="C315" s="25">
        <f t="shared" ca="1" si="26"/>
        <v>13.06</v>
      </c>
      <c r="D315" s="26">
        <f t="shared" ca="1" si="22"/>
        <v>44247</v>
      </c>
      <c r="E315" s="25" t="str">
        <f t="shared" ca="1" si="23"/>
        <v>Cartão crédito 1</v>
      </c>
      <c r="F315" s="25" t="str">
        <f t="shared" ca="1" si="24"/>
        <v>Receita</v>
      </c>
      <c r="G315" s="25" t="str">
        <f t="shared" ca="1" si="25"/>
        <v>Investimentos</v>
      </c>
    </row>
    <row r="316" spans="2:7" x14ac:dyDescent="0.25">
      <c r="B316" s="1" t="s">
        <v>342</v>
      </c>
      <c r="C316" s="23">
        <f t="shared" ca="1" si="26"/>
        <v>44.28</v>
      </c>
      <c r="D316" s="24">
        <f t="shared" ca="1" si="22"/>
        <v>44195</v>
      </c>
      <c r="E316" s="23" t="str">
        <f t="shared" ca="1" si="23"/>
        <v>Cartão crédito 1</v>
      </c>
      <c r="F316" s="23" t="str">
        <f t="shared" ca="1" si="24"/>
        <v>Despesa</v>
      </c>
      <c r="G316" s="23" t="str">
        <f t="shared" ca="1" si="25"/>
        <v xml:space="preserve">Dívidas </v>
      </c>
    </row>
    <row r="317" spans="2:7" x14ac:dyDescent="0.25">
      <c r="B317" s="1" t="s">
        <v>343</v>
      </c>
      <c r="C317" s="25">
        <f t="shared" ca="1" si="26"/>
        <v>22.240000000000002</v>
      </c>
      <c r="D317" s="26">
        <f t="shared" ca="1" si="22"/>
        <v>44132</v>
      </c>
      <c r="E317" s="25" t="str">
        <f t="shared" ca="1" si="23"/>
        <v xml:space="preserve">CP Banco 2 </v>
      </c>
      <c r="F317" s="25" t="str">
        <f t="shared" ca="1" si="24"/>
        <v>Despesa</v>
      </c>
      <c r="G317" s="25" t="str">
        <f t="shared" ca="1" si="25"/>
        <v xml:space="preserve">Dívidas </v>
      </c>
    </row>
    <row r="318" spans="2:7" x14ac:dyDescent="0.25">
      <c r="B318" s="1" t="s">
        <v>344</v>
      </c>
      <c r="C318" s="23">
        <f t="shared" ca="1" si="26"/>
        <v>22.560000000000002</v>
      </c>
      <c r="D318" s="24">
        <f t="shared" ca="1" si="22"/>
        <v>44274</v>
      </c>
      <c r="E318" s="23" t="str">
        <f t="shared" ca="1" si="23"/>
        <v>Cartão crédito 1</v>
      </c>
      <c r="F318" s="23" t="str">
        <f t="shared" ca="1" si="24"/>
        <v>Receita</v>
      </c>
      <c r="G318" s="23" t="str">
        <f t="shared" ca="1" si="25"/>
        <v>Saúde</v>
      </c>
    </row>
    <row r="319" spans="2:7" x14ac:dyDescent="0.25">
      <c r="B319" s="1" t="s">
        <v>345</v>
      </c>
      <c r="C319" s="25">
        <f t="shared" ca="1" si="26"/>
        <v>22</v>
      </c>
      <c r="D319" s="26">
        <f t="shared" ca="1" si="22"/>
        <v>44255</v>
      </c>
      <c r="E319" s="25" t="str">
        <f t="shared" ca="1" si="23"/>
        <v xml:space="preserve">CC Banco 2 </v>
      </c>
      <c r="F319" s="25" t="str">
        <f t="shared" ca="1" si="24"/>
        <v>Despesa</v>
      </c>
      <c r="G319" s="25" t="str">
        <f t="shared" ca="1" si="25"/>
        <v>Educação</v>
      </c>
    </row>
    <row r="320" spans="2:7" x14ac:dyDescent="0.25">
      <c r="B320" s="1" t="s">
        <v>346</v>
      </c>
      <c r="C320" s="23">
        <f t="shared" ca="1" si="26"/>
        <v>43.089999999999996</v>
      </c>
      <c r="D320" s="24">
        <f t="shared" ca="1" si="22"/>
        <v>44151</v>
      </c>
      <c r="E320" s="23" t="str">
        <f t="shared" ca="1" si="23"/>
        <v xml:space="preserve">CC Banco 2 </v>
      </c>
      <c r="F320" s="23" t="str">
        <f t="shared" ca="1" si="24"/>
        <v>Despesa</v>
      </c>
      <c r="G320" s="23" t="str">
        <f t="shared" ca="1" si="25"/>
        <v>Rendimentos</v>
      </c>
    </row>
    <row r="321" spans="2:7" x14ac:dyDescent="0.25">
      <c r="B321" s="1" t="s">
        <v>347</v>
      </c>
      <c r="C321" s="25">
        <f t="shared" ca="1" si="26"/>
        <v>56.9</v>
      </c>
      <c r="D321" s="26">
        <f t="shared" ca="1" si="22"/>
        <v>44134</v>
      </c>
      <c r="E321" s="25" t="str">
        <f t="shared" ca="1" si="23"/>
        <v xml:space="preserve">CP Banco 2 </v>
      </c>
      <c r="F321" s="25" t="str">
        <f t="shared" ca="1" si="24"/>
        <v>Despesa</v>
      </c>
      <c r="G321" s="25" t="str">
        <f t="shared" ca="1" si="25"/>
        <v>Educação</v>
      </c>
    </row>
    <row r="322" spans="2:7" x14ac:dyDescent="0.25">
      <c r="B322" s="1" t="s">
        <v>348</v>
      </c>
      <c r="C322" s="23">
        <f t="shared" ca="1" si="26"/>
        <v>61.419999999999995</v>
      </c>
      <c r="D322" s="24">
        <f t="shared" ref="D322:D373" ca="1" si="27">RANDBETWEEN($I$1,$I$2)</f>
        <v>44117</v>
      </c>
      <c r="E322" s="23" t="str">
        <f t="shared" ref="E322:E373" ca="1" si="28">VLOOKUP(RANDBETWEEN(1,6), $K$1:$L$6,2,FALSE)</f>
        <v xml:space="preserve">CC Banco 2 </v>
      </c>
      <c r="F322" s="23" t="str">
        <f t="shared" ref="F322:F338" ca="1" si="29">VLOOKUP(RANDBETWEEN(1,2), $K$9:$L$10, 2,0)</f>
        <v>Receita</v>
      </c>
      <c r="G322" s="23" t="str">
        <f t="shared" ref="G322:G337" ca="1" si="30">VLOOKUP(RANDBETWEEN(1,14),$O$1:$P$14,2,FALSE)</f>
        <v>Alimentação</v>
      </c>
    </row>
    <row r="323" spans="2:7" x14ac:dyDescent="0.25">
      <c r="B323" s="1" t="s">
        <v>349</v>
      </c>
      <c r="C323" s="25">
        <f t="shared" ref="C323:C337" ca="1" si="31">ROUNDUP(RANDBETWEEN(1,99) + RAND(), 2)</f>
        <v>16.62</v>
      </c>
      <c r="D323" s="26">
        <f t="shared" ca="1" si="27"/>
        <v>44181</v>
      </c>
      <c r="E323" s="25" t="str">
        <f t="shared" ca="1" si="28"/>
        <v>Investimento</v>
      </c>
      <c r="F323" s="25" t="str">
        <f t="shared" ca="1" si="29"/>
        <v>Receita</v>
      </c>
      <c r="G323" s="25" t="str">
        <f t="shared" ca="1" si="30"/>
        <v>Rendimentos</v>
      </c>
    </row>
    <row r="324" spans="2:7" x14ac:dyDescent="0.25">
      <c r="B324" s="1" t="s">
        <v>350</v>
      </c>
      <c r="C324" s="23">
        <f t="shared" ca="1" si="31"/>
        <v>69.78</v>
      </c>
      <c r="D324" s="24">
        <f t="shared" ca="1" si="27"/>
        <v>44115</v>
      </c>
      <c r="E324" s="23" t="str">
        <f t="shared" ca="1" si="28"/>
        <v>Cartão crédito 2</v>
      </c>
      <c r="F324" s="23" t="str">
        <f t="shared" ca="1" si="29"/>
        <v>Receita</v>
      </c>
      <c r="G324" s="23" t="str">
        <f t="shared" ca="1" si="30"/>
        <v>Transporte</v>
      </c>
    </row>
    <row r="325" spans="2:7" x14ac:dyDescent="0.25">
      <c r="B325" s="1" t="s">
        <v>351</v>
      </c>
      <c r="C325" s="25">
        <f t="shared" ca="1" si="31"/>
        <v>64.14</v>
      </c>
      <c r="D325" s="26">
        <f t="shared" ca="1" si="27"/>
        <v>44295</v>
      </c>
      <c r="E325" s="25" t="str">
        <f t="shared" ca="1" si="28"/>
        <v>Cartão crédito 1</v>
      </c>
      <c r="F325" s="25" t="str">
        <f t="shared" ca="1" si="29"/>
        <v>Despesa</v>
      </c>
      <c r="G325" s="25" t="str">
        <f t="shared" ca="1" si="30"/>
        <v xml:space="preserve">Dívidas </v>
      </c>
    </row>
    <row r="326" spans="2:7" x14ac:dyDescent="0.25">
      <c r="B326" s="1" t="s">
        <v>352</v>
      </c>
      <c r="C326" s="23">
        <f t="shared" ca="1" si="31"/>
        <v>31.03</v>
      </c>
      <c r="D326" s="24">
        <f t="shared" ca="1" si="27"/>
        <v>44115</v>
      </c>
      <c r="E326" s="23" t="str">
        <f t="shared" ca="1" si="28"/>
        <v xml:space="preserve">CC Banco 2 </v>
      </c>
      <c r="F326" s="23" t="str">
        <f t="shared" ca="1" si="29"/>
        <v>Receita</v>
      </c>
      <c r="G326" s="23" t="str">
        <f t="shared" ca="1" si="30"/>
        <v xml:space="preserve">Dívidas </v>
      </c>
    </row>
    <row r="327" spans="2:7" x14ac:dyDescent="0.25">
      <c r="B327" s="1" t="s">
        <v>353</v>
      </c>
      <c r="C327" s="25">
        <f t="shared" ca="1" si="31"/>
        <v>25.09</v>
      </c>
      <c r="D327" s="26">
        <f t="shared" ca="1" si="27"/>
        <v>44151</v>
      </c>
      <c r="E327" s="25" t="str">
        <f t="shared" ca="1" si="28"/>
        <v xml:space="preserve">CC Banco 2 </v>
      </c>
      <c r="F327" s="25" t="str">
        <f t="shared" ca="1" si="29"/>
        <v>Despesa</v>
      </c>
      <c r="G327" s="25" t="str">
        <f t="shared" ca="1" si="30"/>
        <v>Alimentação</v>
      </c>
    </row>
    <row r="328" spans="2:7" x14ac:dyDescent="0.25">
      <c r="B328" s="1" t="s">
        <v>354</v>
      </c>
      <c r="C328" s="23">
        <f t="shared" ca="1" si="31"/>
        <v>49.239999999999995</v>
      </c>
      <c r="D328" s="24">
        <f t="shared" ca="1" si="27"/>
        <v>44255</v>
      </c>
      <c r="E328" s="23" t="str">
        <f t="shared" ca="1" si="28"/>
        <v>Cartão crédito 2</v>
      </c>
      <c r="F328" s="23" t="str">
        <f t="shared" ca="1" si="29"/>
        <v>Despesa</v>
      </c>
      <c r="G328" s="23" t="str">
        <f t="shared" ca="1" si="30"/>
        <v>Mercado</v>
      </c>
    </row>
    <row r="329" spans="2:7" x14ac:dyDescent="0.25">
      <c r="B329" s="1" t="s">
        <v>355</v>
      </c>
      <c r="C329" s="25">
        <f t="shared" ca="1" si="31"/>
        <v>51.239999999999995</v>
      </c>
      <c r="D329" s="26">
        <f t="shared" ca="1" si="27"/>
        <v>44274</v>
      </c>
      <c r="E329" s="25" t="str">
        <f t="shared" ca="1" si="28"/>
        <v>Cartão crédito 1</v>
      </c>
      <c r="F329" s="25" t="str">
        <f t="shared" ca="1" si="29"/>
        <v>Despesa</v>
      </c>
      <c r="G329" s="25" t="str">
        <f t="shared" ca="1" si="30"/>
        <v>Investimentos</v>
      </c>
    </row>
    <row r="330" spans="2:7" x14ac:dyDescent="0.25">
      <c r="B330" s="1" t="s">
        <v>356</v>
      </c>
      <c r="C330" s="23">
        <f t="shared" ca="1" si="31"/>
        <v>39.519999999999996</v>
      </c>
      <c r="D330" s="24">
        <f t="shared" ca="1" si="27"/>
        <v>44185</v>
      </c>
      <c r="E330" s="23" t="str">
        <f t="shared" ca="1" si="28"/>
        <v xml:space="preserve">CC Banco 2 </v>
      </c>
      <c r="F330" s="23" t="str">
        <f t="shared" ca="1" si="29"/>
        <v>Despesa</v>
      </c>
      <c r="G330" s="23" t="str">
        <f t="shared" ca="1" si="30"/>
        <v>Rendimentos</v>
      </c>
    </row>
    <row r="331" spans="2:7" x14ac:dyDescent="0.25">
      <c r="B331" s="1" t="s">
        <v>357</v>
      </c>
      <c r="C331" s="25">
        <f t="shared" ca="1" si="31"/>
        <v>91.570000000000007</v>
      </c>
      <c r="D331" s="26">
        <f t="shared" ca="1" si="27"/>
        <v>44233</v>
      </c>
      <c r="E331" s="25" t="str">
        <f t="shared" ca="1" si="28"/>
        <v xml:space="preserve">CC Banco 2 </v>
      </c>
      <c r="F331" s="25" t="str">
        <f t="shared" ca="1" si="29"/>
        <v>Receita</v>
      </c>
      <c r="G331" s="25" t="str">
        <f t="shared" ca="1" si="30"/>
        <v>Alimentação</v>
      </c>
    </row>
    <row r="332" spans="2:7" x14ac:dyDescent="0.25">
      <c r="B332" s="1" t="s">
        <v>358</v>
      </c>
      <c r="C332" s="23">
        <f t="shared" ca="1" si="31"/>
        <v>91.53</v>
      </c>
      <c r="D332" s="24">
        <f t="shared" ca="1" si="27"/>
        <v>44183</v>
      </c>
      <c r="E332" s="23" t="str">
        <f t="shared" ca="1" si="28"/>
        <v xml:space="preserve">CP Banco 2 </v>
      </c>
      <c r="F332" s="23" t="str">
        <f t="shared" ca="1" si="29"/>
        <v>Receita</v>
      </c>
      <c r="G332" s="23" t="str">
        <f t="shared" ca="1" si="30"/>
        <v>Habitação</v>
      </c>
    </row>
    <row r="333" spans="2:7" x14ac:dyDescent="0.25">
      <c r="B333" s="1" t="s">
        <v>359</v>
      </c>
      <c r="C333" s="25">
        <f t="shared" ca="1" si="31"/>
        <v>53.059999999999995</v>
      </c>
      <c r="D333" s="26">
        <f t="shared" ca="1" si="27"/>
        <v>44284</v>
      </c>
      <c r="E333" s="25" t="str">
        <f t="shared" ca="1" si="28"/>
        <v>Cartão crédito 1</v>
      </c>
      <c r="F333" s="25" t="str">
        <f t="shared" ca="1" si="29"/>
        <v>Receita</v>
      </c>
      <c r="G333" s="25" t="str">
        <f t="shared" ca="1" si="30"/>
        <v>Investimentos</v>
      </c>
    </row>
    <row r="334" spans="2:7" x14ac:dyDescent="0.25">
      <c r="B334" s="1" t="s">
        <v>360</v>
      </c>
      <c r="C334" s="23">
        <f t="shared" ca="1" si="31"/>
        <v>47.29</v>
      </c>
      <c r="D334" s="26">
        <f t="shared" ca="1" si="27"/>
        <v>44235</v>
      </c>
      <c r="E334" s="23" t="str">
        <f t="shared" ca="1" si="28"/>
        <v xml:space="preserve">CC Banco 1 </v>
      </c>
      <c r="F334" s="23" t="str">
        <f t="shared" ca="1" si="29"/>
        <v>Receita</v>
      </c>
      <c r="G334" s="23" t="str">
        <f t="shared" ca="1" si="30"/>
        <v xml:space="preserve">Dívidas </v>
      </c>
    </row>
    <row r="335" spans="2:7" x14ac:dyDescent="0.25">
      <c r="B335" s="1" t="s">
        <v>361</v>
      </c>
      <c r="C335" s="25">
        <f t="shared" ca="1" si="31"/>
        <v>2.38</v>
      </c>
      <c r="D335" s="26">
        <f t="shared" ca="1" si="27"/>
        <v>44130</v>
      </c>
      <c r="E335" s="25" t="str">
        <f t="shared" ca="1" si="28"/>
        <v>Cartão crédito 1</v>
      </c>
      <c r="F335" s="25" t="str">
        <f t="shared" ca="1" si="29"/>
        <v>Receita</v>
      </c>
      <c r="G335" s="25" t="str">
        <f t="shared" ca="1" si="30"/>
        <v>Lazer</v>
      </c>
    </row>
    <row r="336" spans="2:7" x14ac:dyDescent="0.25">
      <c r="B336" s="1" t="s">
        <v>362</v>
      </c>
      <c r="C336" s="23">
        <f t="shared" ca="1" si="31"/>
        <v>32.309999999999995</v>
      </c>
      <c r="D336" s="26">
        <f t="shared" ca="1" si="27"/>
        <v>44255</v>
      </c>
      <c r="E336" s="23" t="str">
        <f t="shared" ca="1" si="28"/>
        <v xml:space="preserve">CC Banco 1 </v>
      </c>
      <c r="F336" s="23" t="str">
        <f t="shared" ca="1" si="29"/>
        <v>Receita</v>
      </c>
      <c r="G336" s="23" t="str">
        <f t="shared" ca="1" si="30"/>
        <v>Lazer</v>
      </c>
    </row>
    <row r="337" spans="2:7" x14ac:dyDescent="0.25">
      <c r="B337" s="1" t="s">
        <v>363</v>
      </c>
      <c r="C337" s="25">
        <f t="shared" ca="1" si="31"/>
        <v>16.37</v>
      </c>
      <c r="D337" s="26">
        <f t="shared" ca="1" si="27"/>
        <v>44224</v>
      </c>
      <c r="E337" s="25" t="str">
        <f t="shared" ca="1" si="28"/>
        <v>Cartão crédito 1</v>
      </c>
      <c r="F337" s="25" t="str">
        <f t="shared" ca="1" si="29"/>
        <v>Despesa</v>
      </c>
      <c r="G337" s="25" t="str">
        <f t="shared" ca="1" si="30"/>
        <v>Pessoal</v>
      </c>
    </row>
    <row r="338" spans="2:7" x14ac:dyDescent="0.25">
      <c r="B338" s="1" t="s">
        <v>519</v>
      </c>
      <c r="C338" s="23">
        <f ca="1">ROUNDUP(RANDBETWEEN(500,1000) + RAND(), 2)</f>
        <v>985.03</v>
      </c>
      <c r="D338" s="26">
        <f t="shared" ca="1" si="27"/>
        <v>44283</v>
      </c>
      <c r="E338" s="25" t="str">
        <f t="shared" ca="1" si="28"/>
        <v>Investimento</v>
      </c>
      <c r="F338" s="23" t="str">
        <f t="shared" ca="1" si="29"/>
        <v>Receita</v>
      </c>
      <c r="G338" s="23" t="s">
        <v>520</v>
      </c>
    </row>
    <row r="339" spans="2:7" x14ac:dyDescent="0.25">
      <c r="B339" s="27" t="s">
        <v>521</v>
      </c>
      <c r="C339" s="28">
        <f ca="1">ROUNDUP(RANDBETWEEN(100,999) + RAND(), 2)</f>
        <v>159.26999999999998</v>
      </c>
      <c r="D339" s="26">
        <f t="shared" ca="1" si="27"/>
        <v>44158</v>
      </c>
      <c r="E339" s="28" t="str">
        <f t="shared" ca="1" si="28"/>
        <v xml:space="preserve">CC Banco 1 </v>
      </c>
      <c r="F339" s="28" t="s">
        <v>15</v>
      </c>
      <c r="G339" s="28" t="s">
        <v>520</v>
      </c>
    </row>
    <row r="340" spans="2:7" x14ac:dyDescent="0.25">
      <c r="B340" s="27" t="s">
        <v>522</v>
      </c>
      <c r="C340" s="28">
        <f t="shared" ref="C340:C373" ca="1" si="32">ROUNDUP(RANDBETWEEN(100,999) + RAND(), 2)</f>
        <v>839.06999999999994</v>
      </c>
      <c r="D340" s="26">
        <f t="shared" ca="1" si="27"/>
        <v>44241</v>
      </c>
      <c r="E340" s="28" t="str">
        <f t="shared" ca="1" si="28"/>
        <v xml:space="preserve">CC Banco 1 </v>
      </c>
      <c r="F340" s="28" t="s">
        <v>15</v>
      </c>
      <c r="G340" s="28" t="s">
        <v>520</v>
      </c>
    </row>
    <row r="341" spans="2:7" x14ac:dyDescent="0.25">
      <c r="B341" s="27" t="s">
        <v>523</v>
      </c>
      <c r="C341" s="28">
        <f t="shared" ca="1" si="32"/>
        <v>270.83999999999997</v>
      </c>
      <c r="D341" s="26">
        <f t="shared" ca="1" si="27"/>
        <v>44284</v>
      </c>
      <c r="E341" s="28" t="str">
        <f t="shared" ca="1" si="28"/>
        <v xml:space="preserve">CC Banco 1 </v>
      </c>
      <c r="F341" s="28" t="s">
        <v>15</v>
      </c>
      <c r="G341" s="28" t="s">
        <v>520</v>
      </c>
    </row>
    <row r="342" spans="2:7" x14ac:dyDescent="0.25">
      <c r="B342" s="27" t="s">
        <v>524</v>
      </c>
      <c r="C342" s="28">
        <f t="shared" ca="1" si="32"/>
        <v>144.1</v>
      </c>
      <c r="D342" s="26">
        <f t="shared" ca="1" si="27"/>
        <v>44261</v>
      </c>
      <c r="E342" s="28" t="str">
        <f t="shared" ca="1" si="28"/>
        <v>Investimento</v>
      </c>
      <c r="F342" s="28" t="s">
        <v>15</v>
      </c>
      <c r="G342" s="28" t="s">
        <v>520</v>
      </c>
    </row>
    <row r="343" spans="2:7" x14ac:dyDescent="0.25">
      <c r="B343" s="27" t="s">
        <v>525</v>
      </c>
      <c r="C343" s="28">
        <f t="shared" ca="1" si="32"/>
        <v>667.6</v>
      </c>
      <c r="D343" s="26">
        <f t="shared" ca="1" si="27"/>
        <v>44158</v>
      </c>
      <c r="E343" s="28" t="str">
        <f t="shared" ca="1" si="28"/>
        <v xml:space="preserve">CC Banco 2 </v>
      </c>
      <c r="F343" s="28" t="s">
        <v>15</v>
      </c>
      <c r="G343" s="28" t="s">
        <v>520</v>
      </c>
    </row>
    <row r="344" spans="2:7" x14ac:dyDescent="0.25">
      <c r="B344" s="27" t="s">
        <v>526</v>
      </c>
      <c r="C344" s="28">
        <f t="shared" ca="1" si="32"/>
        <v>144.51</v>
      </c>
      <c r="D344" s="26">
        <f t="shared" ca="1" si="27"/>
        <v>44181</v>
      </c>
      <c r="E344" s="28" t="str">
        <f t="shared" ca="1" si="28"/>
        <v xml:space="preserve">CC Banco 1 </v>
      </c>
      <c r="F344" s="28" t="s">
        <v>15</v>
      </c>
      <c r="G344" s="28" t="s">
        <v>520</v>
      </c>
    </row>
    <row r="345" spans="2:7" x14ac:dyDescent="0.25">
      <c r="B345" s="27" t="s">
        <v>541</v>
      </c>
      <c r="C345" s="28">
        <f t="shared" ca="1" si="32"/>
        <v>726.11</v>
      </c>
      <c r="D345" s="26">
        <f t="shared" ca="1" si="27"/>
        <v>44122</v>
      </c>
      <c r="E345" s="28" t="str">
        <f t="shared" ca="1" si="28"/>
        <v>Cartão crédito 1</v>
      </c>
      <c r="F345" s="28" t="s">
        <v>15</v>
      </c>
      <c r="G345" s="28" t="s">
        <v>520</v>
      </c>
    </row>
    <row r="346" spans="2:7" x14ac:dyDescent="0.25">
      <c r="B346" s="27" t="s">
        <v>542</v>
      </c>
      <c r="C346" s="28">
        <f t="shared" ca="1" si="32"/>
        <v>274.90999999999997</v>
      </c>
      <c r="D346" s="26">
        <f t="shared" ca="1" si="27"/>
        <v>44169</v>
      </c>
      <c r="E346" s="28" t="str">
        <f t="shared" ca="1" si="28"/>
        <v xml:space="preserve">CC Banco 2 </v>
      </c>
      <c r="F346" s="28" t="s">
        <v>15</v>
      </c>
      <c r="G346" s="28" t="s">
        <v>520</v>
      </c>
    </row>
    <row r="347" spans="2:7" x14ac:dyDescent="0.25">
      <c r="B347" s="27" t="s">
        <v>543</v>
      </c>
      <c r="C347" s="28">
        <f t="shared" ca="1" si="32"/>
        <v>105.69000000000001</v>
      </c>
      <c r="D347" s="26">
        <f t="shared" ca="1" si="27"/>
        <v>44276</v>
      </c>
      <c r="E347" s="28" t="str">
        <f t="shared" ca="1" si="28"/>
        <v>Investimento</v>
      </c>
      <c r="F347" s="28" t="s">
        <v>15</v>
      </c>
      <c r="G347" s="28" t="s">
        <v>520</v>
      </c>
    </row>
    <row r="348" spans="2:7" x14ac:dyDescent="0.25">
      <c r="B348" s="27" t="s">
        <v>544</v>
      </c>
      <c r="C348" s="28">
        <f t="shared" ca="1" si="32"/>
        <v>592.70000000000005</v>
      </c>
      <c r="D348" s="26">
        <f t="shared" ca="1" si="27"/>
        <v>44114</v>
      </c>
      <c r="E348" s="28" t="str">
        <f t="shared" ca="1" si="28"/>
        <v>Cartão crédito 2</v>
      </c>
      <c r="F348" s="28" t="s">
        <v>15</v>
      </c>
      <c r="G348" s="28" t="s">
        <v>520</v>
      </c>
    </row>
    <row r="349" spans="2:7" x14ac:dyDescent="0.25">
      <c r="B349" s="27" t="s">
        <v>545</v>
      </c>
      <c r="C349" s="28">
        <f t="shared" ca="1" si="32"/>
        <v>662.33</v>
      </c>
      <c r="D349" s="26">
        <f t="shared" ca="1" si="27"/>
        <v>44295</v>
      </c>
      <c r="E349" s="28" t="str">
        <f t="shared" ca="1" si="28"/>
        <v>Cartão crédito 2</v>
      </c>
      <c r="F349" s="28" t="s">
        <v>15</v>
      </c>
      <c r="G349" s="28" t="s">
        <v>520</v>
      </c>
    </row>
    <row r="350" spans="2:7" x14ac:dyDescent="0.25">
      <c r="B350" s="27" t="s">
        <v>546</v>
      </c>
      <c r="C350" s="28">
        <f t="shared" ca="1" si="32"/>
        <v>718.28</v>
      </c>
      <c r="D350" s="26">
        <f t="shared" ca="1" si="27"/>
        <v>44260</v>
      </c>
      <c r="E350" s="28" t="str">
        <f t="shared" ca="1" si="28"/>
        <v>Cartão crédito 1</v>
      </c>
      <c r="F350" s="28" t="s">
        <v>15</v>
      </c>
      <c r="G350" s="28" t="s">
        <v>520</v>
      </c>
    </row>
    <row r="351" spans="2:7" x14ac:dyDescent="0.25">
      <c r="B351" s="27" t="s">
        <v>547</v>
      </c>
      <c r="C351" s="28">
        <f t="shared" ca="1" si="32"/>
        <v>202.64</v>
      </c>
      <c r="D351" s="26">
        <f t="shared" ca="1" si="27"/>
        <v>44184</v>
      </c>
      <c r="E351" s="28" t="str">
        <f t="shared" ca="1" si="28"/>
        <v>Cartão crédito 2</v>
      </c>
      <c r="F351" s="28" t="s">
        <v>15</v>
      </c>
      <c r="G351" s="28" t="s">
        <v>520</v>
      </c>
    </row>
    <row r="352" spans="2:7" x14ac:dyDescent="0.25">
      <c r="B352" s="27" t="s">
        <v>548</v>
      </c>
      <c r="C352" s="28">
        <f t="shared" ca="1" si="32"/>
        <v>626.21</v>
      </c>
      <c r="D352" s="26">
        <f t="shared" ca="1" si="27"/>
        <v>44232</v>
      </c>
      <c r="E352" s="28" t="str">
        <f t="shared" ca="1" si="28"/>
        <v xml:space="preserve">CC Banco 2 </v>
      </c>
      <c r="F352" s="28" t="s">
        <v>15</v>
      </c>
      <c r="G352" s="28" t="s">
        <v>520</v>
      </c>
    </row>
    <row r="353" spans="2:7" x14ac:dyDescent="0.25">
      <c r="B353" s="27" t="s">
        <v>549</v>
      </c>
      <c r="C353" s="28">
        <f t="shared" ca="1" si="32"/>
        <v>912.58</v>
      </c>
      <c r="D353" s="26">
        <f t="shared" ca="1" si="27"/>
        <v>44157</v>
      </c>
      <c r="E353" s="28" t="str">
        <f t="shared" ca="1" si="28"/>
        <v>Cartão crédito 2</v>
      </c>
      <c r="F353" s="28" t="s">
        <v>15</v>
      </c>
      <c r="G353" s="28" t="s">
        <v>520</v>
      </c>
    </row>
    <row r="354" spans="2:7" x14ac:dyDescent="0.25">
      <c r="B354" s="27" t="s">
        <v>550</v>
      </c>
      <c r="C354" s="28">
        <f t="shared" ca="1" si="32"/>
        <v>979.21</v>
      </c>
      <c r="D354" s="26">
        <f t="shared" ca="1" si="27"/>
        <v>44127</v>
      </c>
      <c r="E354" s="28" t="str">
        <f t="shared" ca="1" si="28"/>
        <v xml:space="preserve">CC Banco 1 </v>
      </c>
      <c r="F354" s="28" t="s">
        <v>15</v>
      </c>
      <c r="G354" s="28" t="s">
        <v>520</v>
      </c>
    </row>
    <row r="355" spans="2:7" x14ac:dyDescent="0.25">
      <c r="B355" s="27" t="s">
        <v>551</v>
      </c>
      <c r="C355" s="28">
        <f ca="1">ROUNDUP(RANDBETWEEN(100,999) + RAND(), 2)</f>
        <v>546.03</v>
      </c>
      <c r="D355" s="26">
        <f t="shared" ca="1" si="27"/>
        <v>44286</v>
      </c>
      <c r="E355" s="28" t="str">
        <f t="shared" ca="1" si="28"/>
        <v xml:space="preserve">CC Banco 1 </v>
      </c>
      <c r="F355" s="28" t="s">
        <v>15</v>
      </c>
      <c r="G355" s="28" t="s">
        <v>520</v>
      </c>
    </row>
    <row r="356" spans="2:7" x14ac:dyDescent="0.25">
      <c r="B356" s="27" t="s">
        <v>552</v>
      </c>
      <c r="C356" s="28">
        <f t="shared" ca="1" si="32"/>
        <v>460.49</v>
      </c>
      <c r="D356" s="26">
        <f t="shared" ca="1" si="27"/>
        <v>44261</v>
      </c>
      <c r="E356" s="28" t="str">
        <f t="shared" ca="1" si="28"/>
        <v>Investimento</v>
      </c>
      <c r="F356" s="28" t="s">
        <v>15</v>
      </c>
      <c r="G356" s="28" t="s">
        <v>520</v>
      </c>
    </row>
    <row r="357" spans="2:7" x14ac:dyDescent="0.25">
      <c r="B357" s="27" t="s">
        <v>553</v>
      </c>
      <c r="C357" s="28">
        <f t="shared" ca="1" si="32"/>
        <v>941.3</v>
      </c>
      <c r="D357" s="26">
        <f t="shared" ca="1" si="27"/>
        <v>44274</v>
      </c>
      <c r="E357" s="28" t="str">
        <f t="shared" ca="1" si="28"/>
        <v>Cartão crédito 1</v>
      </c>
      <c r="F357" s="28" t="s">
        <v>15</v>
      </c>
      <c r="G357" s="28" t="s">
        <v>520</v>
      </c>
    </row>
    <row r="358" spans="2:7" x14ac:dyDescent="0.25">
      <c r="B358" s="27" t="s">
        <v>554</v>
      </c>
      <c r="C358" s="28">
        <f t="shared" ca="1" si="32"/>
        <v>895.73</v>
      </c>
      <c r="D358" s="26">
        <f t="shared" ca="1" si="27"/>
        <v>44251</v>
      </c>
      <c r="E358" s="28" t="str">
        <f t="shared" ca="1" si="28"/>
        <v>Cartão crédito 2</v>
      </c>
      <c r="F358" s="28" t="s">
        <v>15</v>
      </c>
      <c r="G358" s="28" t="s">
        <v>520</v>
      </c>
    </row>
    <row r="359" spans="2:7" x14ac:dyDescent="0.25">
      <c r="B359" s="27" t="s">
        <v>555</v>
      </c>
      <c r="C359" s="28">
        <f t="shared" ca="1" si="32"/>
        <v>681.35</v>
      </c>
      <c r="D359" s="26">
        <f t="shared" ca="1" si="27"/>
        <v>44288</v>
      </c>
      <c r="E359" s="28" t="str">
        <f t="shared" ca="1" si="28"/>
        <v>Investimento</v>
      </c>
      <c r="F359" s="28" t="s">
        <v>15</v>
      </c>
      <c r="G359" s="28" t="s">
        <v>520</v>
      </c>
    </row>
    <row r="360" spans="2:7" x14ac:dyDescent="0.25">
      <c r="B360" s="27" t="s">
        <v>556</v>
      </c>
      <c r="C360" s="28">
        <f t="shared" ca="1" si="32"/>
        <v>660.18</v>
      </c>
      <c r="D360" s="26">
        <f t="shared" ca="1" si="27"/>
        <v>44298</v>
      </c>
      <c r="E360" s="28" t="str">
        <f t="shared" ca="1" si="28"/>
        <v>Cartão crédito 2</v>
      </c>
      <c r="F360" s="28" t="s">
        <v>15</v>
      </c>
      <c r="G360" s="28" t="s">
        <v>520</v>
      </c>
    </row>
    <row r="361" spans="2:7" x14ac:dyDescent="0.25">
      <c r="B361" s="27" t="s">
        <v>557</v>
      </c>
      <c r="C361" s="28">
        <f t="shared" ca="1" si="32"/>
        <v>189.39</v>
      </c>
      <c r="D361" s="26">
        <f t="shared" ca="1" si="27"/>
        <v>44203</v>
      </c>
      <c r="E361" s="28" t="str">
        <f t="shared" ca="1" si="28"/>
        <v xml:space="preserve">CP Banco 2 </v>
      </c>
      <c r="F361" s="28" t="s">
        <v>15</v>
      </c>
      <c r="G361" s="28" t="s">
        <v>520</v>
      </c>
    </row>
    <row r="362" spans="2:7" x14ac:dyDescent="0.25">
      <c r="B362" s="27" t="s">
        <v>558</v>
      </c>
      <c r="C362" s="28">
        <f t="shared" ca="1" si="32"/>
        <v>807.98</v>
      </c>
      <c r="D362" s="26">
        <f t="shared" ca="1" si="27"/>
        <v>44241</v>
      </c>
      <c r="E362" s="28" t="str">
        <f t="shared" ca="1" si="28"/>
        <v>Cartão crédito 2</v>
      </c>
      <c r="F362" s="28" t="s">
        <v>15</v>
      </c>
      <c r="G362" s="28" t="s">
        <v>520</v>
      </c>
    </row>
    <row r="363" spans="2:7" x14ac:dyDescent="0.25">
      <c r="B363" s="27" t="s">
        <v>559</v>
      </c>
      <c r="C363" s="28">
        <f t="shared" ca="1" si="32"/>
        <v>389.45</v>
      </c>
      <c r="D363" s="26">
        <f t="shared" ca="1" si="27"/>
        <v>44152</v>
      </c>
      <c r="E363" s="28" t="str">
        <f t="shared" ca="1" si="28"/>
        <v>Cartão crédito 2</v>
      </c>
      <c r="F363" s="28" t="s">
        <v>15</v>
      </c>
      <c r="G363" s="28" t="s">
        <v>520</v>
      </c>
    </row>
    <row r="364" spans="2:7" x14ac:dyDescent="0.25">
      <c r="B364" s="27" t="s">
        <v>560</v>
      </c>
      <c r="C364" s="28">
        <f t="shared" ca="1" si="32"/>
        <v>574.39</v>
      </c>
      <c r="D364" s="26">
        <f t="shared" ca="1" si="27"/>
        <v>44121</v>
      </c>
      <c r="E364" s="28" t="str">
        <f t="shared" ca="1" si="28"/>
        <v>Investimento</v>
      </c>
      <c r="F364" s="28" t="s">
        <v>15</v>
      </c>
      <c r="G364" s="28" t="s">
        <v>520</v>
      </c>
    </row>
    <row r="365" spans="2:7" x14ac:dyDescent="0.25">
      <c r="B365" s="27" t="s">
        <v>561</v>
      </c>
      <c r="C365" s="28">
        <f t="shared" ca="1" si="32"/>
        <v>147.19</v>
      </c>
      <c r="D365" s="26">
        <f t="shared" ca="1" si="27"/>
        <v>44178</v>
      </c>
      <c r="E365" s="28" t="str">
        <f t="shared" ca="1" si="28"/>
        <v xml:space="preserve">CC Banco 1 </v>
      </c>
      <c r="F365" s="28" t="s">
        <v>15</v>
      </c>
      <c r="G365" s="28" t="s">
        <v>520</v>
      </c>
    </row>
    <row r="366" spans="2:7" x14ac:dyDescent="0.25">
      <c r="B366" s="27" t="s">
        <v>562</v>
      </c>
      <c r="C366" s="28">
        <f t="shared" ca="1" si="32"/>
        <v>188.94</v>
      </c>
      <c r="D366" s="26">
        <f t="shared" ca="1" si="27"/>
        <v>44159</v>
      </c>
      <c r="E366" s="28" t="str">
        <f t="shared" ca="1" si="28"/>
        <v>Cartão crédito 2</v>
      </c>
      <c r="F366" s="28" t="s">
        <v>15</v>
      </c>
      <c r="G366" s="28" t="s">
        <v>520</v>
      </c>
    </row>
    <row r="367" spans="2:7" x14ac:dyDescent="0.25">
      <c r="B367" s="27" t="s">
        <v>563</v>
      </c>
      <c r="C367" s="28">
        <f t="shared" ca="1" si="32"/>
        <v>936.43</v>
      </c>
      <c r="D367" s="26">
        <f t="shared" ca="1" si="27"/>
        <v>44191</v>
      </c>
      <c r="E367" s="28" t="str">
        <f t="shared" ca="1" si="28"/>
        <v xml:space="preserve">CP Banco 2 </v>
      </c>
      <c r="F367" s="28" t="s">
        <v>15</v>
      </c>
      <c r="G367" s="28" t="s">
        <v>520</v>
      </c>
    </row>
    <row r="368" spans="2:7" x14ac:dyDescent="0.25">
      <c r="B368" s="27" t="s">
        <v>564</v>
      </c>
      <c r="C368" s="28">
        <f t="shared" ca="1" si="32"/>
        <v>892.33</v>
      </c>
      <c r="D368" s="26">
        <f t="shared" ca="1" si="27"/>
        <v>44280</v>
      </c>
      <c r="E368" s="28" t="str">
        <f t="shared" ca="1" si="28"/>
        <v xml:space="preserve">CP Banco 2 </v>
      </c>
      <c r="F368" s="28" t="s">
        <v>15</v>
      </c>
      <c r="G368" s="28" t="s">
        <v>520</v>
      </c>
    </row>
    <row r="369" spans="2:7" x14ac:dyDescent="0.25">
      <c r="B369" s="27" t="s">
        <v>565</v>
      </c>
      <c r="C369" s="28">
        <f ca="1">ROUNDUP(RANDBETWEEN(100,999) + RAND(), 2)</f>
        <v>522.11</v>
      </c>
      <c r="D369" s="26">
        <f t="shared" ca="1" si="27"/>
        <v>44260</v>
      </c>
      <c r="E369" s="28" t="str">
        <f t="shared" ca="1" si="28"/>
        <v>Investimento</v>
      </c>
      <c r="F369" s="28" t="s">
        <v>15</v>
      </c>
      <c r="G369" s="28" t="s">
        <v>520</v>
      </c>
    </row>
    <row r="370" spans="2:7" x14ac:dyDescent="0.25">
      <c r="B370" s="27" t="s">
        <v>566</v>
      </c>
      <c r="C370" s="28">
        <f t="shared" ca="1" si="32"/>
        <v>392.93</v>
      </c>
      <c r="D370" s="26">
        <f t="shared" ca="1" si="27"/>
        <v>44176</v>
      </c>
      <c r="E370" s="28" t="str">
        <f t="shared" ca="1" si="28"/>
        <v>Cartão crédito 2</v>
      </c>
      <c r="F370" s="28" t="s">
        <v>15</v>
      </c>
      <c r="G370" s="28" t="s">
        <v>520</v>
      </c>
    </row>
    <row r="371" spans="2:7" x14ac:dyDescent="0.25">
      <c r="B371" s="27" t="s">
        <v>567</v>
      </c>
      <c r="C371" s="28">
        <f t="shared" ca="1" si="32"/>
        <v>248.54</v>
      </c>
      <c r="D371" s="26">
        <f t="shared" ca="1" si="27"/>
        <v>44116</v>
      </c>
      <c r="E371" s="28" t="str">
        <f t="shared" ca="1" si="28"/>
        <v xml:space="preserve">CP Banco 2 </v>
      </c>
      <c r="F371" s="28" t="s">
        <v>15</v>
      </c>
      <c r="G371" s="28" t="s">
        <v>520</v>
      </c>
    </row>
    <row r="372" spans="2:7" x14ac:dyDescent="0.25">
      <c r="B372" s="27" t="s">
        <v>568</v>
      </c>
      <c r="C372" s="28">
        <f t="shared" ca="1" si="32"/>
        <v>461.49</v>
      </c>
      <c r="D372" s="26">
        <f t="shared" ca="1" si="27"/>
        <v>44296</v>
      </c>
      <c r="E372" s="28" t="str">
        <f t="shared" ca="1" si="28"/>
        <v>Cartão crédito 1</v>
      </c>
      <c r="F372" s="28" t="s">
        <v>15</v>
      </c>
      <c r="G372" s="28" t="s">
        <v>520</v>
      </c>
    </row>
    <row r="373" spans="2:7" x14ac:dyDescent="0.25">
      <c r="B373" s="27" t="s">
        <v>569</v>
      </c>
      <c r="C373" s="28">
        <f t="shared" ca="1" si="32"/>
        <v>508.59</v>
      </c>
      <c r="D373" s="26">
        <f t="shared" ca="1" si="27"/>
        <v>44200</v>
      </c>
      <c r="E373" s="28" t="str">
        <f t="shared" ca="1" si="28"/>
        <v xml:space="preserve">CC Banco 1 </v>
      </c>
      <c r="F373" s="28" t="s">
        <v>15</v>
      </c>
      <c r="G373" s="28" t="s">
        <v>520</v>
      </c>
    </row>
  </sheetData>
  <phoneticPr fontId="4" type="noConversion"/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9811E-DBA0-43AA-B34C-253555662B67}">
  <sheetPr>
    <tabColor theme="5" tint="0.39997558519241921"/>
  </sheetPr>
  <dimension ref="A1:E15"/>
  <sheetViews>
    <sheetView showGridLines="0" workbookViewId="0">
      <selection activeCell="K17" sqref="K17"/>
    </sheetView>
  </sheetViews>
  <sheetFormatPr defaultRowHeight="15" x14ac:dyDescent="0.25"/>
  <cols>
    <col min="1" max="1" width="15" bestFit="1" customWidth="1"/>
    <col min="5" max="5" width="13.85546875" bestFit="1" customWidth="1"/>
  </cols>
  <sheetData>
    <row r="1" spans="1:5" x14ac:dyDescent="0.25">
      <c r="A1" s="1" t="s">
        <v>13</v>
      </c>
      <c r="C1" t="s">
        <v>14</v>
      </c>
      <c r="E1" s="2" t="s">
        <v>17</v>
      </c>
    </row>
    <row r="2" spans="1:5" x14ac:dyDescent="0.25">
      <c r="A2" s="1" t="s">
        <v>8</v>
      </c>
      <c r="C2" t="s">
        <v>532</v>
      </c>
      <c r="E2" s="2" t="s">
        <v>0</v>
      </c>
    </row>
    <row r="3" spans="1:5" x14ac:dyDescent="0.25">
      <c r="A3" s="1" t="s">
        <v>9</v>
      </c>
      <c r="C3" t="s">
        <v>15</v>
      </c>
      <c r="E3" s="3" t="s">
        <v>18</v>
      </c>
    </row>
    <row r="4" spans="1:5" x14ac:dyDescent="0.25">
      <c r="A4" s="1" t="s">
        <v>10</v>
      </c>
      <c r="E4" s="2" t="s">
        <v>1</v>
      </c>
    </row>
    <row r="5" spans="1:5" x14ac:dyDescent="0.25">
      <c r="A5" s="1" t="s">
        <v>11</v>
      </c>
      <c r="E5" s="2" t="s">
        <v>2</v>
      </c>
    </row>
    <row r="6" spans="1:5" x14ac:dyDescent="0.25">
      <c r="A6" s="1" t="s">
        <v>12</v>
      </c>
      <c r="E6" s="3" t="s">
        <v>19</v>
      </c>
    </row>
    <row r="7" spans="1:5" x14ac:dyDescent="0.25">
      <c r="A7" s="1" t="s">
        <v>7</v>
      </c>
      <c r="E7" s="3" t="s">
        <v>6</v>
      </c>
    </row>
    <row r="8" spans="1:5" x14ac:dyDescent="0.25">
      <c r="E8" s="3" t="s">
        <v>20</v>
      </c>
    </row>
    <row r="9" spans="1:5" x14ac:dyDescent="0.25">
      <c r="E9" s="3" t="s">
        <v>23</v>
      </c>
    </row>
    <row r="10" spans="1:5" x14ac:dyDescent="0.25">
      <c r="E10" s="2" t="s">
        <v>3</v>
      </c>
    </row>
    <row r="11" spans="1:5" x14ac:dyDescent="0.25">
      <c r="E11" s="3" t="s">
        <v>21</v>
      </c>
    </row>
    <row r="12" spans="1:5" x14ac:dyDescent="0.25">
      <c r="E12" s="2" t="s">
        <v>520</v>
      </c>
    </row>
    <row r="13" spans="1:5" x14ac:dyDescent="0.25">
      <c r="E13" s="2" t="s">
        <v>4</v>
      </c>
    </row>
    <row r="14" spans="1:5" x14ac:dyDescent="0.25">
      <c r="E14" s="3" t="s">
        <v>22</v>
      </c>
    </row>
    <row r="15" spans="1:5" x14ac:dyDescent="0.25">
      <c r="E15" s="2" t="s">
        <v>5</v>
      </c>
    </row>
  </sheetData>
  <pageMargins left="0.511811024" right="0.511811024" top="0.78740157499999996" bottom="0.78740157499999996" header="0.31496062000000002" footer="0.31496062000000002"/>
  <tableParts count="3">
    <tablePart r:id="rId1"/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2EDCD-B4AF-496C-9F80-C71DD45254FC}">
  <dimension ref="A1:G18"/>
  <sheetViews>
    <sheetView showGridLines="0" workbookViewId="0">
      <selection activeCell="C13" sqref="C13"/>
    </sheetView>
  </sheetViews>
  <sheetFormatPr defaultRowHeight="15" x14ac:dyDescent="0.25"/>
  <cols>
    <col min="1" max="1" width="21.42578125" bestFit="1" customWidth="1"/>
    <col min="2" max="2" width="16.28515625" bestFit="1" customWidth="1"/>
    <col min="3" max="3" width="10.7109375" bestFit="1" customWidth="1"/>
    <col min="4" max="4" width="15" bestFit="1" customWidth="1"/>
    <col min="5" max="5" width="20.7109375" bestFit="1" customWidth="1"/>
    <col min="6" max="6" width="12.140625" bestFit="1" customWidth="1"/>
    <col min="7" max="7" width="12.28515625" bestFit="1" customWidth="1"/>
    <col min="8" max="8" width="15" bestFit="1" customWidth="1"/>
    <col min="9" max="9" width="9.28515625" bestFit="1" customWidth="1"/>
    <col min="10" max="10" width="12.140625" bestFit="1" customWidth="1"/>
    <col min="11" max="11" width="12.28515625" bestFit="1" customWidth="1"/>
  </cols>
  <sheetData>
    <row r="1" spans="1:7" x14ac:dyDescent="0.25">
      <c r="A1" t="s">
        <v>24</v>
      </c>
      <c r="B1" t="s">
        <v>540</v>
      </c>
      <c r="C1" t="s">
        <v>26</v>
      </c>
      <c r="D1" t="s">
        <v>27</v>
      </c>
      <c r="E1" t="s">
        <v>539</v>
      </c>
      <c r="F1" t="s">
        <v>536</v>
      </c>
      <c r="G1" t="s">
        <v>590</v>
      </c>
    </row>
    <row r="2" spans="1:7" x14ac:dyDescent="0.25">
      <c r="A2" s="29" t="s">
        <v>591</v>
      </c>
      <c r="B2">
        <v>1000.55</v>
      </c>
      <c r="C2" s="4">
        <v>44246</v>
      </c>
      <c r="D2" s="29" t="s">
        <v>592</v>
      </c>
      <c r="E2" s="29" t="s">
        <v>589</v>
      </c>
      <c r="F2" s="29" t="s">
        <v>3</v>
      </c>
      <c r="G2" s="9">
        <v>-1000.55</v>
      </c>
    </row>
    <row r="3" spans="1:7" x14ac:dyDescent="0.25">
      <c r="A3" s="29" t="s">
        <v>593</v>
      </c>
      <c r="B3">
        <v>36.33</v>
      </c>
      <c r="C3" s="4">
        <v>44246</v>
      </c>
      <c r="D3" s="29" t="s">
        <v>594</v>
      </c>
      <c r="E3" s="29" t="s">
        <v>595</v>
      </c>
      <c r="F3" s="29" t="s">
        <v>596</v>
      </c>
      <c r="G3" s="9">
        <v>36.33</v>
      </c>
    </row>
    <row r="4" spans="1:7" x14ac:dyDescent="0.25">
      <c r="A4" s="29" t="s">
        <v>597</v>
      </c>
      <c r="B4">
        <v>56</v>
      </c>
      <c r="C4" s="4">
        <v>44247</v>
      </c>
      <c r="D4" s="29" t="s">
        <v>592</v>
      </c>
      <c r="E4" s="29" t="s">
        <v>589</v>
      </c>
      <c r="F4" s="29" t="s">
        <v>1</v>
      </c>
      <c r="G4" s="9">
        <v>-56</v>
      </c>
    </row>
    <row r="5" spans="1:7" x14ac:dyDescent="0.25">
      <c r="A5" s="29" t="s">
        <v>598</v>
      </c>
      <c r="B5">
        <v>56.88</v>
      </c>
      <c r="C5" s="4">
        <v>44247</v>
      </c>
      <c r="D5" s="29" t="s">
        <v>12</v>
      </c>
      <c r="E5" s="29" t="s">
        <v>589</v>
      </c>
      <c r="F5" s="29" t="s">
        <v>21</v>
      </c>
      <c r="G5" s="9">
        <v>-56.88</v>
      </c>
    </row>
    <row r="6" spans="1:7" x14ac:dyDescent="0.25">
      <c r="A6" s="29" t="s">
        <v>598</v>
      </c>
      <c r="B6">
        <v>56.88</v>
      </c>
      <c r="C6" s="4">
        <v>44247</v>
      </c>
      <c r="D6" s="29" t="s">
        <v>12</v>
      </c>
      <c r="E6" s="29" t="s">
        <v>589</v>
      </c>
      <c r="F6" s="29" t="s">
        <v>21</v>
      </c>
      <c r="G6" s="9">
        <v>-56.88</v>
      </c>
    </row>
    <row r="7" spans="1:7" x14ac:dyDescent="0.25">
      <c r="A7" s="29" t="s">
        <v>599</v>
      </c>
      <c r="B7">
        <v>56.55</v>
      </c>
      <c r="C7" s="4">
        <v>44246</v>
      </c>
      <c r="D7" s="29" t="s">
        <v>594</v>
      </c>
      <c r="E7" s="29" t="s">
        <v>589</v>
      </c>
      <c r="F7" s="29" t="s">
        <v>3</v>
      </c>
      <c r="G7" s="9">
        <v>-56.55</v>
      </c>
    </row>
    <row r="8" spans="1:7" x14ac:dyDescent="0.25">
      <c r="A8" s="29" t="s">
        <v>600</v>
      </c>
      <c r="B8">
        <v>1098.8900000000001</v>
      </c>
      <c r="C8" s="4">
        <v>44245</v>
      </c>
      <c r="D8" s="29" t="s">
        <v>594</v>
      </c>
      <c r="E8" s="29" t="s">
        <v>589</v>
      </c>
      <c r="F8" s="29" t="s">
        <v>1</v>
      </c>
      <c r="G8" s="9">
        <v>-1098.8900000000001</v>
      </c>
    </row>
    <row r="9" spans="1:7" x14ac:dyDescent="0.25">
      <c r="A9" s="29" t="s">
        <v>601</v>
      </c>
      <c r="B9">
        <v>52.3</v>
      </c>
      <c r="C9" s="4">
        <v>44247</v>
      </c>
      <c r="D9" s="29" t="s">
        <v>594</v>
      </c>
      <c r="E9" s="29" t="s">
        <v>589</v>
      </c>
      <c r="F9" s="29" t="s">
        <v>1</v>
      </c>
      <c r="G9" s="9">
        <v>-52.3</v>
      </c>
    </row>
    <row r="10" spans="1:7" x14ac:dyDescent="0.25">
      <c r="A10" s="29" t="s">
        <v>602</v>
      </c>
      <c r="B10">
        <v>111.12</v>
      </c>
      <c r="C10" s="4">
        <v>44247</v>
      </c>
      <c r="D10" s="29" t="s">
        <v>594</v>
      </c>
      <c r="E10" s="29" t="s">
        <v>595</v>
      </c>
      <c r="F10" s="29" t="s">
        <v>1</v>
      </c>
      <c r="G10" s="9">
        <v>111.12</v>
      </c>
    </row>
    <row r="11" spans="1:7" x14ac:dyDescent="0.25">
      <c r="A11" s="29" t="s">
        <v>603</v>
      </c>
      <c r="B11">
        <v>350</v>
      </c>
      <c r="C11" s="4">
        <v>44249</v>
      </c>
      <c r="D11" s="29" t="s">
        <v>11</v>
      </c>
      <c r="E11" s="29" t="s">
        <v>589</v>
      </c>
      <c r="F11" s="29" t="s">
        <v>604</v>
      </c>
      <c r="G11" s="9">
        <v>-350</v>
      </c>
    </row>
    <row r="12" spans="1:7" x14ac:dyDescent="0.25">
      <c r="A12" s="29" t="s">
        <v>603</v>
      </c>
      <c r="B12">
        <v>350</v>
      </c>
      <c r="C12" s="4">
        <v>44249</v>
      </c>
      <c r="D12" s="29" t="s">
        <v>11</v>
      </c>
      <c r="E12" s="29" t="s">
        <v>589</v>
      </c>
      <c r="F12" s="29" t="s">
        <v>604</v>
      </c>
      <c r="G12" s="9">
        <v>-350</v>
      </c>
    </row>
    <row r="13" spans="1:7" x14ac:dyDescent="0.25">
      <c r="A13" s="29" t="s">
        <v>605</v>
      </c>
      <c r="B13">
        <v>250</v>
      </c>
      <c r="C13" s="4">
        <v>44249</v>
      </c>
      <c r="D13" s="29" t="s">
        <v>594</v>
      </c>
      <c r="E13" s="29" t="s">
        <v>589</v>
      </c>
      <c r="F13" s="29" t="s">
        <v>6</v>
      </c>
      <c r="G13" s="9">
        <v>-250</v>
      </c>
    </row>
    <row r="14" spans="1:7" x14ac:dyDescent="0.25">
      <c r="A14" s="29" t="s">
        <v>606</v>
      </c>
      <c r="B14">
        <v>35.9</v>
      </c>
      <c r="C14" s="4">
        <v>44248</v>
      </c>
      <c r="D14" s="29" t="s">
        <v>11</v>
      </c>
      <c r="E14" s="29" t="s">
        <v>589</v>
      </c>
      <c r="F14" s="29" t="s">
        <v>0</v>
      </c>
      <c r="G14" s="9">
        <v>-35.9</v>
      </c>
    </row>
    <row r="15" spans="1:7" x14ac:dyDescent="0.25">
      <c r="A15" s="29" t="s">
        <v>607</v>
      </c>
      <c r="B15">
        <v>319</v>
      </c>
      <c r="C15" s="4">
        <v>44264</v>
      </c>
      <c r="D15" s="29" t="s">
        <v>11</v>
      </c>
      <c r="E15" s="29" t="s">
        <v>589</v>
      </c>
      <c r="F15" s="29" t="s">
        <v>4</v>
      </c>
      <c r="G15" s="9">
        <v>-319</v>
      </c>
    </row>
    <row r="16" spans="1:7" x14ac:dyDescent="0.25">
      <c r="A16" s="29" t="s">
        <v>608</v>
      </c>
      <c r="B16">
        <v>250.55</v>
      </c>
      <c r="C16" s="4">
        <v>44271</v>
      </c>
      <c r="D16" s="29" t="s">
        <v>11</v>
      </c>
      <c r="E16" s="29" t="s">
        <v>589</v>
      </c>
      <c r="F16" s="29" t="s">
        <v>3</v>
      </c>
      <c r="G16" s="9">
        <v>-250.55</v>
      </c>
    </row>
    <row r="17" spans="1:7" x14ac:dyDescent="0.25">
      <c r="A17" s="29" t="s">
        <v>609</v>
      </c>
      <c r="B17">
        <v>33.1</v>
      </c>
      <c r="C17" s="4">
        <v>44271</v>
      </c>
      <c r="D17" s="29" t="s">
        <v>11</v>
      </c>
      <c r="E17" s="29" t="s">
        <v>589</v>
      </c>
      <c r="F17" s="29" t="s">
        <v>0</v>
      </c>
      <c r="G17" s="9">
        <v>-33.1</v>
      </c>
    </row>
    <row r="18" spans="1:7" x14ac:dyDescent="0.25">
      <c r="A18" s="29" t="s">
        <v>610</v>
      </c>
      <c r="B18">
        <v>33.99</v>
      </c>
      <c r="C18" s="4">
        <v>44270</v>
      </c>
      <c r="D18" s="29" t="s">
        <v>594</v>
      </c>
      <c r="E18" s="29" t="s">
        <v>589</v>
      </c>
      <c r="F18" s="29" t="s">
        <v>1</v>
      </c>
      <c r="G18" s="9">
        <v>-33.99</v>
      </c>
    </row>
  </sheetData>
  <phoneticPr fontId="4" type="noConversion"/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B9A7D-AC21-453E-ACA8-EB591FE9139D}">
  <dimension ref="A1:G555"/>
  <sheetViews>
    <sheetView topLeftCell="A406" workbookViewId="0">
      <selection activeCell="E6" sqref="E6"/>
    </sheetView>
  </sheetViews>
  <sheetFormatPr defaultRowHeight="15" x14ac:dyDescent="0.25"/>
  <cols>
    <col min="1" max="1" width="21.42578125" bestFit="1" customWidth="1"/>
    <col min="2" max="2" width="16.28515625" bestFit="1" customWidth="1"/>
    <col min="3" max="3" width="7.28515625" bestFit="1" customWidth="1"/>
    <col min="4" max="4" width="15" bestFit="1" customWidth="1"/>
    <col min="5" max="5" width="20.7109375" bestFit="1" customWidth="1"/>
    <col min="6" max="6" width="13.85546875" bestFit="1" customWidth="1"/>
    <col min="7" max="7" width="12.28515625" bestFit="1" customWidth="1"/>
  </cols>
  <sheetData>
    <row r="1" spans="1:7" x14ac:dyDescent="0.25">
      <c r="A1" t="s">
        <v>24</v>
      </c>
      <c r="B1" t="s">
        <v>540</v>
      </c>
      <c r="C1" t="s">
        <v>26</v>
      </c>
      <c r="D1" t="s">
        <v>27</v>
      </c>
      <c r="E1" t="s">
        <v>539</v>
      </c>
      <c r="F1" t="s">
        <v>536</v>
      </c>
      <c r="G1" t="s">
        <v>590</v>
      </c>
    </row>
    <row r="2" spans="1:7" x14ac:dyDescent="0.25">
      <c r="A2" s="29" t="s">
        <v>527</v>
      </c>
      <c r="B2" s="9">
        <v>15.89</v>
      </c>
      <c r="C2">
        <v>44152</v>
      </c>
      <c r="D2" s="29" t="s">
        <v>7</v>
      </c>
      <c r="E2" s="29" t="s">
        <v>532</v>
      </c>
      <c r="F2" s="29" t="s">
        <v>5</v>
      </c>
      <c r="G2" s="9">
        <v>-15.89</v>
      </c>
    </row>
    <row r="3" spans="1:7" x14ac:dyDescent="0.25">
      <c r="A3" s="29" t="s">
        <v>29</v>
      </c>
      <c r="B3" s="9">
        <v>30.92</v>
      </c>
      <c r="C3">
        <v>44300</v>
      </c>
      <c r="D3" s="29" t="s">
        <v>12</v>
      </c>
      <c r="E3" s="29" t="s">
        <v>532</v>
      </c>
      <c r="F3" s="29" t="s">
        <v>20</v>
      </c>
      <c r="G3" s="9">
        <v>-30.92</v>
      </c>
    </row>
    <row r="4" spans="1:7" x14ac:dyDescent="0.25">
      <c r="A4" s="29" t="s">
        <v>30</v>
      </c>
      <c r="B4" s="9">
        <v>17.79</v>
      </c>
      <c r="C4">
        <v>44296</v>
      </c>
      <c r="D4" s="29" t="s">
        <v>9</v>
      </c>
      <c r="E4" s="29" t="s">
        <v>532</v>
      </c>
      <c r="F4" s="29" t="s">
        <v>20</v>
      </c>
      <c r="G4" s="9">
        <v>-17.79</v>
      </c>
    </row>
    <row r="5" spans="1:7" x14ac:dyDescent="0.25">
      <c r="A5" s="29" t="s">
        <v>31</v>
      </c>
      <c r="B5" s="9">
        <v>83.18</v>
      </c>
      <c r="C5">
        <v>44121</v>
      </c>
      <c r="D5" s="29" t="s">
        <v>8</v>
      </c>
      <c r="E5" s="29" t="s">
        <v>532</v>
      </c>
      <c r="F5" s="29" t="s">
        <v>23</v>
      </c>
      <c r="G5" s="9">
        <v>-83.18</v>
      </c>
    </row>
    <row r="6" spans="1:7" x14ac:dyDescent="0.25">
      <c r="A6" s="29" t="s">
        <v>32</v>
      </c>
      <c r="B6" s="9">
        <v>27.62</v>
      </c>
      <c r="C6">
        <v>44184</v>
      </c>
      <c r="D6" s="29" t="s">
        <v>12</v>
      </c>
      <c r="E6" s="29" t="s">
        <v>532</v>
      </c>
      <c r="F6" s="29" t="s">
        <v>6</v>
      </c>
      <c r="G6" s="9">
        <v>-27.62</v>
      </c>
    </row>
    <row r="7" spans="1:7" x14ac:dyDescent="0.25">
      <c r="A7" s="29" t="s">
        <v>33</v>
      </c>
      <c r="B7" s="9">
        <v>75.12</v>
      </c>
      <c r="C7">
        <v>44158</v>
      </c>
      <c r="D7" s="29" t="s">
        <v>7</v>
      </c>
      <c r="E7" s="29" t="s">
        <v>532</v>
      </c>
      <c r="F7" s="29" t="s">
        <v>18</v>
      </c>
      <c r="G7" s="9">
        <v>-75.12</v>
      </c>
    </row>
    <row r="8" spans="1:7" x14ac:dyDescent="0.25">
      <c r="A8" s="29" t="s">
        <v>34</v>
      </c>
      <c r="B8" s="9">
        <v>43.12</v>
      </c>
      <c r="C8">
        <v>44162</v>
      </c>
      <c r="D8" s="29" t="s">
        <v>8</v>
      </c>
      <c r="E8" s="29" t="s">
        <v>15</v>
      </c>
      <c r="F8" s="29" t="s">
        <v>19</v>
      </c>
      <c r="G8" s="9">
        <v>43.12</v>
      </c>
    </row>
    <row r="9" spans="1:7" x14ac:dyDescent="0.25">
      <c r="A9" s="29" t="s">
        <v>35</v>
      </c>
      <c r="B9" s="9">
        <v>87.49</v>
      </c>
      <c r="C9">
        <v>44127</v>
      </c>
      <c r="D9" s="29" t="s">
        <v>11</v>
      </c>
      <c r="E9" s="29" t="s">
        <v>532</v>
      </c>
      <c r="F9" s="29" t="s">
        <v>23</v>
      </c>
      <c r="G9" s="9">
        <v>-87.49</v>
      </c>
    </row>
    <row r="10" spans="1:7" x14ac:dyDescent="0.25">
      <c r="A10" s="29" t="s">
        <v>36</v>
      </c>
      <c r="B10" s="9">
        <v>16.43</v>
      </c>
      <c r="C10">
        <v>44206</v>
      </c>
      <c r="D10" s="29" t="s">
        <v>11</v>
      </c>
      <c r="E10" s="29" t="s">
        <v>532</v>
      </c>
      <c r="F10" s="29" t="s">
        <v>4</v>
      </c>
      <c r="G10" s="9">
        <v>-16.43</v>
      </c>
    </row>
    <row r="11" spans="1:7" x14ac:dyDescent="0.25">
      <c r="A11" s="29" t="s">
        <v>37</v>
      </c>
      <c r="B11" s="9">
        <v>64.84</v>
      </c>
      <c r="C11">
        <v>44209</v>
      </c>
      <c r="D11" s="29" t="s">
        <v>10</v>
      </c>
      <c r="E11" s="29" t="s">
        <v>532</v>
      </c>
      <c r="F11" s="29" t="s">
        <v>18</v>
      </c>
      <c r="G11" s="9">
        <v>-64.84</v>
      </c>
    </row>
    <row r="12" spans="1:7" x14ac:dyDescent="0.25">
      <c r="A12" s="29" t="s">
        <v>38</v>
      </c>
      <c r="B12" s="9">
        <v>39.89</v>
      </c>
      <c r="C12">
        <v>44180</v>
      </c>
      <c r="D12" s="29" t="s">
        <v>9</v>
      </c>
      <c r="E12" s="29" t="s">
        <v>532</v>
      </c>
      <c r="F12" s="29" t="s">
        <v>4</v>
      </c>
      <c r="G12" s="9">
        <v>-39.89</v>
      </c>
    </row>
    <row r="13" spans="1:7" x14ac:dyDescent="0.25">
      <c r="A13" s="29" t="s">
        <v>39</v>
      </c>
      <c r="B13" s="9">
        <v>57.63</v>
      </c>
      <c r="C13">
        <v>44187</v>
      </c>
      <c r="D13" s="29" t="s">
        <v>12</v>
      </c>
      <c r="E13" s="29" t="s">
        <v>15</v>
      </c>
      <c r="F13" s="29" t="s">
        <v>19</v>
      </c>
      <c r="G13" s="9">
        <v>57.63</v>
      </c>
    </row>
    <row r="14" spans="1:7" x14ac:dyDescent="0.25">
      <c r="A14" s="29" t="s">
        <v>40</v>
      </c>
      <c r="B14" s="9">
        <v>18.88</v>
      </c>
      <c r="C14">
        <v>44212</v>
      </c>
      <c r="D14" s="29" t="s">
        <v>7</v>
      </c>
      <c r="E14" s="29" t="s">
        <v>532</v>
      </c>
      <c r="F14" s="29" t="s">
        <v>21</v>
      </c>
      <c r="G14" s="9">
        <v>-18.88</v>
      </c>
    </row>
    <row r="15" spans="1:7" x14ac:dyDescent="0.25">
      <c r="A15" s="29" t="s">
        <v>41</v>
      </c>
      <c r="B15" s="9">
        <v>60.38</v>
      </c>
      <c r="C15">
        <v>44189</v>
      </c>
      <c r="D15" s="29" t="s">
        <v>12</v>
      </c>
      <c r="E15" s="29" t="s">
        <v>532</v>
      </c>
      <c r="F15" s="29" t="s">
        <v>20</v>
      </c>
      <c r="G15" s="9">
        <v>-60.38</v>
      </c>
    </row>
    <row r="16" spans="1:7" x14ac:dyDescent="0.25">
      <c r="A16" s="29" t="s">
        <v>42</v>
      </c>
      <c r="B16" s="9">
        <v>5.33</v>
      </c>
      <c r="C16">
        <v>44228</v>
      </c>
      <c r="D16" s="29" t="s">
        <v>11</v>
      </c>
      <c r="E16" s="29" t="s">
        <v>532</v>
      </c>
      <c r="F16" s="29" t="s">
        <v>1</v>
      </c>
      <c r="G16" s="9">
        <v>-5.33</v>
      </c>
    </row>
    <row r="17" spans="1:7" x14ac:dyDescent="0.25">
      <c r="A17" s="29" t="s">
        <v>43</v>
      </c>
      <c r="B17" s="9">
        <v>91.85</v>
      </c>
      <c r="C17">
        <v>44165</v>
      </c>
      <c r="D17" s="29" t="s">
        <v>10</v>
      </c>
      <c r="E17" s="29" t="s">
        <v>15</v>
      </c>
      <c r="F17" s="29" t="s">
        <v>520</v>
      </c>
      <c r="G17" s="9">
        <v>91.85</v>
      </c>
    </row>
    <row r="18" spans="1:7" x14ac:dyDescent="0.25">
      <c r="A18" s="29" t="s">
        <v>44</v>
      </c>
      <c r="B18" s="9">
        <v>92.86</v>
      </c>
      <c r="C18">
        <v>44271</v>
      </c>
      <c r="D18" s="29" t="s">
        <v>9</v>
      </c>
      <c r="E18" s="29" t="s">
        <v>532</v>
      </c>
      <c r="F18" s="29" t="s">
        <v>6</v>
      </c>
      <c r="G18" s="9">
        <v>-92.86</v>
      </c>
    </row>
    <row r="19" spans="1:7" x14ac:dyDescent="0.25">
      <c r="A19" s="29" t="s">
        <v>45</v>
      </c>
      <c r="B19" s="9">
        <v>11.21</v>
      </c>
      <c r="C19">
        <v>44129</v>
      </c>
      <c r="D19" s="29" t="s">
        <v>9</v>
      </c>
      <c r="E19" s="29" t="s">
        <v>532</v>
      </c>
      <c r="F19" s="29" t="s">
        <v>23</v>
      </c>
      <c r="G19" s="9">
        <v>-11.21</v>
      </c>
    </row>
    <row r="20" spans="1:7" x14ac:dyDescent="0.25">
      <c r="A20" s="29" t="s">
        <v>46</v>
      </c>
      <c r="B20" s="9">
        <v>40.57</v>
      </c>
      <c r="C20">
        <v>44170</v>
      </c>
      <c r="D20" s="29" t="s">
        <v>11</v>
      </c>
      <c r="E20" s="29" t="s">
        <v>532</v>
      </c>
      <c r="F20" s="29" t="s">
        <v>6</v>
      </c>
      <c r="G20" s="9">
        <v>-40.57</v>
      </c>
    </row>
    <row r="21" spans="1:7" x14ac:dyDescent="0.25">
      <c r="A21" s="29" t="s">
        <v>47</v>
      </c>
      <c r="B21" s="9">
        <v>35.47</v>
      </c>
      <c r="C21">
        <v>44288</v>
      </c>
      <c r="D21" s="29" t="s">
        <v>10</v>
      </c>
      <c r="E21" s="29" t="s">
        <v>15</v>
      </c>
      <c r="F21" s="29" t="s">
        <v>19</v>
      </c>
      <c r="G21" s="9">
        <v>35.47</v>
      </c>
    </row>
    <row r="22" spans="1:7" x14ac:dyDescent="0.25">
      <c r="A22" s="29" t="s">
        <v>48</v>
      </c>
      <c r="B22" s="9">
        <v>98.72</v>
      </c>
      <c r="C22">
        <v>44292</v>
      </c>
      <c r="D22" s="29" t="s">
        <v>12</v>
      </c>
      <c r="E22" s="29" t="s">
        <v>532</v>
      </c>
      <c r="F22" s="29" t="s">
        <v>0</v>
      </c>
      <c r="G22" s="9">
        <v>-98.72</v>
      </c>
    </row>
    <row r="23" spans="1:7" x14ac:dyDescent="0.25">
      <c r="A23" s="29" t="s">
        <v>49</v>
      </c>
      <c r="B23" s="9">
        <v>999.52</v>
      </c>
      <c r="C23">
        <v>44189</v>
      </c>
      <c r="D23" s="29" t="s">
        <v>10</v>
      </c>
      <c r="E23" s="29" t="s">
        <v>15</v>
      </c>
      <c r="F23" s="29" t="s">
        <v>19</v>
      </c>
      <c r="G23" s="9">
        <v>999.52</v>
      </c>
    </row>
    <row r="24" spans="1:7" x14ac:dyDescent="0.25">
      <c r="A24" s="29" t="s">
        <v>50</v>
      </c>
      <c r="B24" s="9">
        <v>22.04</v>
      </c>
      <c r="C24">
        <v>44261</v>
      </c>
      <c r="D24" s="29" t="s">
        <v>12</v>
      </c>
      <c r="E24" s="29" t="s">
        <v>532</v>
      </c>
      <c r="F24" s="29" t="s">
        <v>0</v>
      </c>
      <c r="G24" s="9">
        <v>-22.04</v>
      </c>
    </row>
    <row r="25" spans="1:7" x14ac:dyDescent="0.25">
      <c r="A25" s="29" t="s">
        <v>51</v>
      </c>
      <c r="B25" s="9">
        <v>67.83</v>
      </c>
      <c r="C25">
        <v>44218</v>
      </c>
      <c r="D25" s="29" t="s">
        <v>8</v>
      </c>
      <c r="E25" s="29" t="s">
        <v>532</v>
      </c>
      <c r="F25" s="29" t="s">
        <v>22</v>
      </c>
      <c r="G25" s="9">
        <v>-67.83</v>
      </c>
    </row>
    <row r="26" spans="1:7" x14ac:dyDescent="0.25">
      <c r="A26" s="29" t="s">
        <v>52</v>
      </c>
      <c r="B26" s="9">
        <v>33.25</v>
      </c>
      <c r="C26">
        <v>44203</v>
      </c>
      <c r="D26" s="29" t="s">
        <v>12</v>
      </c>
      <c r="E26" s="29" t="s">
        <v>532</v>
      </c>
      <c r="F26" s="29" t="s">
        <v>4</v>
      </c>
      <c r="G26" s="9">
        <v>-33.25</v>
      </c>
    </row>
    <row r="27" spans="1:7" x14ac:dyDescent="0.25">
      <c r="A27" s="29" t="s">
        <v>53</v>
      </c>
      <c r="B27" s="9">
        <v>61.75</v>
      </c>
      <c r="C27">
        <v>44241</v>
      </c>
      <c r="D27" s="29" t="s">
        <v>8</v>
      </c>
      <c r="E27" s="29" t="s">
        <v>15</v>
      </c>
      <c r="F27" s="29" t="s">
        <v>520</v>
      </c>
      <c r="G27" s="9">
        <v>61.75</v>
      </c>
    </row>
    <row r="28" spans="1:7" x14ac:dyDescent="0.25">
      <c r="A28" s="29" t="s">
        <v>54</v>
      </c>
      <c r="B28" s="9">
        <v>70.77</v>
      </c>
      <c r="C28">
        <v>44179</v>
      </c>
      <c r="D28" s="29" t="s">
        <v>12</v>
      </c>
      <c r="E28" s="29" t="s">
        <v>15</v>
      </c>
      <c r="F28" s="29" t="s">
        <v>19</v>
      </c>
      <c r="G28" s="9">
        <v>70.77</v>
      </c>
    </row>
    <row r="29" spans="1:7" x14ac:dyDescent="0.25">
      <c r="A29" s="29" t="s">
        <v>55</v>
      </c>
      <c r="B29" s="9">
        <v>14.47</v>
      </c>
      <c r="C29">
        <v>44126</v>
      </c>
      <c r="D29" s="29" t="s">
        <v>10</v>
      </c>
      <c r="E29" s="29" t="s">
        <v>532</v>
      </c>
      <c r="F29" s="29" t="s">
        <v>6</v>
      </c>
      <c r="G29" s="9">
        <v>-14.47</v>
      </c>
    </row>
    <row r="30" spans="1:7" x14ac:dyDescent="0.25">
      <c r="A30" s="29" t="s">
        <v>56</v>
      </c>
      <c r="B30" s="9">
        <v>72</v>
      </c>
      <c r="C30">
        <v>44161</v>
      </c>
      <c r="D30" s="29" t="s">
        <v>9</v>
      </c>
      <c r="E30" s="29" t="s">
        <v>532</v>
      </c>
      <c r="F30" s="29" t="s">
        <v>21</v>
      </c>
      <c r="G30" s="9">
        <v>-72</v>
      </c>
    </row>
    <row r="31" spans="1:7" x14ac:dyDescent="0.25">
      <c r="A31" s="29" t="s">
        <v>57</v>
      </c>
      <c r="B31" s="9">
        <v>28.19</v>
      </c>
      <c r="C31">
        <v>44118</v>
      </c>
      <c r="D31" s="29" t="s">
        <v>11</v>
      </c>
      <c r="E31" s="29" t="s">
        <v>532</v>
      </c>
      <c r="F31" s="29" t="s">
        <v>2</v>
      </c>
      <c r="G31" s="9">
        <v>-28.19</v>
      </c>
    </row>
    <row r="32" spans="1:7" x14ac:dyDescent="0.25">
      <c r="A32" s="29" t="s">
        <v>58</v>
      </c>
      <c r="B32" s="9">
        <v>1.94</v>
      </c>
      <c r="C32">
        <v>44130</v>
      </c>
      <c r="D32" s="29" t="s">
        <v>7</v>
      </c>
      <c r="E32" s="29" t="s">
        <v>532</v>
      </c>
      <c r="F32" s="29" t="s">
        <v>21</v>
      </c>
      <c r="G32" s="9">
        <v>-1.94</v>
      </c>
    </row>
    <row r="33" spans="1:7" x14ac:dyDescent="0.25">
      <c r="A33" s="29" t="s">
        <v>59</v>
      </c>
      <c r="B33" s="9">
        <v>56.47</v>
      </c>
      <c r="C33">
        <v>44115</v>
      </c>
      <c r="D33" s="29" t="s">
        <v>12</v>
      </c>
      <c r="E33" s="29" t="s">
        <v>532</v>
      </c>
      <c r="F33" s="29" t="s">
        <v>2</v>
      </c>
      <c r="G33" s="9">
        <v>-56.47</v>
      </c>
    </row>
    <row r="34" spans="1:7" x14ac:dyDescent="0.25">
      <c r="A34" s="29" t="s">
        <v>60</v>
      </c>
      <c r="B34" s="9">
        <v>29.29</v>
      </c>
      <c r="C34">
        <v>44288</v>
      </c>
      <c r="D34" s="29" t="s">
        <v>8</v>
      </c>
      <c r="E34" s="29" t="s">
        <v>532</v>
      </c>
      <c r="F34" s="29" t="s">
        <v>20</v>
      </c>
      <c r="G34" s="9">
        <v>-29.29</v>
      </c>
    </row>
    <row r="35" spans="1:7" x14ac:dyDescent="0.25">
      <c r="A35" s="29" t="s">
        <v>61</v>
      </c>
      <c r="B35" s="9">
        <v>34.56</v>
      </c>
      <c r="C35">
        <v>44243</v>
      </c>
      <c r="D35" s="29" t="s">
        <v>11</v>
      </c>
      <c r="E35" s="29" t="s">
        <v>532</v>
      </c>
      <c r="F35" s="29" t="s">
        <v>2</v>
      </c>
      <c r="G35" s="9">
        <v>-34.56</v>
      </c>
    </row>
    <row r="36" spans="1:7" x14ac:dyDescent="0.25">
      <c r="A36" s="29" t="s">
        <v>62</v>
      </c>
      <c r="B36" s="9">
        <v>60.94</v>
      </c>
      <c r="C36">
        <v>44249</v>
      </c>
      <c r="D36" s="29" t="s">
        <v>7</v>
      </c>
      <c r="E36" s="29" t="s">
        <v>15</v>
      </c>
      <c r="F36" s="29" t="s">
        <v>19</v>
      </c>
      <c r="G36" s="9">
        <v>60.94</v>
      </c>
    </row>
    <row r="37" spans="1:7" x14ac:dyDescent="0.25">
      <c r="A37" s="29" t="s">
        <v>63</v>
      </c>
      <c r="B37" s="9">
        <v>41.49</v>
      </c>
      <c r="C37">
        <v>44148</v>
      </c>
      <c r="D37" s="29" t="s">
        <v>12</v>
      </c>
      <c r="E37" s="29" t="s">
        <v>532</v>
      </c>
      <c r="F37" s="29" t="s">
        <v>6</v>
      </c>
      <c r="G37" s="9">
        <v>-41.49</v>
      </c>
    </row>
    <row r="38" spans="1:7" x14ac:dyDescent="0.25">
      <c r="A38" s="29" t="s">
        <v>64</v>
      </c>
      <c r="B38" s="9">
        <v>57.59</v>
      </c>
      <c r="C38">
        <v>44244</v>
      </c>
      <c r="D38" s="29" t="s">
        <v>7</v>
      </c>
      <c r="E38" s="29" t="s">
        <v>15</v>
      </c>
      <c r="F38" s="29" t="s">
        <v>520</v>
      </c>
      <c r="G38" s="9">
        <v>57.59</v>
      </c>
    </row>
    <row r="39" spans="1:7" x14ac:dyDescent="0.25">
      <c r="A39" s="29" t="s">
        <v>65</v>
      </c>
      <c r="B39" s="9">
        <v>94.16</v>
      </c>
      <c r="C39">
        <v>44132</v>
      </c>
      <c r="D39" s="29" t="s">
        <v>9</v>
      </c>
      <c r="E39" s="29" t="s">
        <v>532</v>
      </c>
      <c r="F39" s="29" t="s">
        <v>22</v>
      </c>
      <c r="G39" s="9">
        <v>-94.16</v>
      </c>
    </row>
    <row r="40" spans="1:7" x14ac:dyDescent="0.25">
      <c r="A40" s="29" t="s">
        <v>66</v>
      </c>
      <c r="B40" s="9">
        <v>61.74</v>
      </c>
      <c r="C40">
        <v>44246</v>
      </c>
      <c r="D40" s="29" t="s">
        <v>11</v>
      </c>
      <c r="E40" s="29" t="s">
        <v>532</v>
      </c>
      <c r="F40" s="29" t="s">
        <v>18</v>
      </c>
      <c r="G40" s="9">
        <v>-61.74</v>
      </c>
    </row>
    <row r="41" spans="1:7" x14ac:dyDescent="0.25">
      <c r="A41" s="29" t="s">
        <v>67</v>
      </c>
      <c r="B41" s="9">
        <v>47.13</v>
      </c>
      <c r="C41">
        <v>44275</v>
      </c>
      <c r="D41" s="29" t="s">
        <v>11</v>
      </c>
      <c r="E41" s="29" t="s">
        <v>532</v>
      </c>
      <c r="F41" s="29" t="s">
        <v>22</v>
      </c>
      <c r="G41" s="9">
        <v>-47.13</v>
      </c>
    </row>
    <row r="42" spans="1:7" x14ac:dyDescent="0.25">
      <c r="A42" s="29" t="s">
        <v>68</v>
      </c>
      <c r="B42" s="9">
        <v>99.5</v>
      </c>
      <c r="C42">
        <v>44115</v>
      </c>
      <c r="D42" s="29" t="s">
        <v>9</v>
      </c>
      <c r="E42" s="29" t="s">
        <v>532</v>
      </c>
      <c r="F42" s="29" t="s">
        <v>1</v>
      </c>
      <c r="G42" s="9">
        <v>-99.5</v>
      </c>
    </row>
    <row r="43" spans="1:7" x14ac:dyDescent="0.25">
      <c r="A43" s="29" t="s">
        <v>69</v>
      </c>
      <c r="B43" s="9">
        <v>96.41</v>
      </c>
      <c r="C43">
        <v>44174</v>
      </c>
      <c r="D43" s="29" t="s">
        <v>11</v>
      </c>
      <c r="E43" s="29" t="s">
        <v>532</v>
      </c>
      <c r="F43" s="29" t="s">
        <v>3</v>
      </c>
      <c r="G43" s="9">
        <v>-96.41</v>
      </c>
    </row>
    <row r="44" spans="1:7" x14ac:dyDescent="0.25">
      <c r="A44" s="29" t="s">
        <v>70</v>
      </c>
      <c r="B44" s="9">
        <v>96.83</v>
      </c>
      <c r="C44">
        <v>44258</v>
      </c>
      <c r="D44" s="29" t="s">
        <v>7</v>
      </c>
      <c r="E44" s="29" t="s">
        <v>532</v>
      </c>
      <c r="F44" s="29" t="s">
        <v>18</v>
      </c>
      <c r="G44" s="9">
        <v>-96.83</v>
      </c>
    </row>
    <row r="45" spans="1:7" x14ac:dyDescent="0.25">
      <c r="A45" s="29" t="s">
        <v>71</v>
      </c>
      <c r="B45" s="9">
        <v>54.58</v>
      </c>
      <c r="C45">
        <v>44246</v>
      </c>
      <c r="D45" s="29" t="s">
        <v>9</v>
      </c>
      <c r="E45" s="29" t="s">
        <v>532</v>
      </c>
      <c r="F45" s="29" t="s">
        <v>4</v>
      </c>
      <c r="G45" s="9">
        <v>-54.58</v>
      </c>
    </row>
    <row r="46" spans="1:7" x14ac:dyDescent="0.25">
      <c r="A46" s="29" t="s">
        <v>72</v>
      </c>
      <c r="B46" s="9">
        <v>67.55</v>
      </c>
      <c r="C46">
        <v>44254</v>
      </c>
      <c r="D46" s="29" t="s">
        <v>9</v>
      </c>
      <c r="E46" s="29" t="s">
        <v>532</v>
      </c>
      <c r="F46" s="29" t="s">
        <v>6</v>
      </c>
      <c r="G46" s="9">
        <v>-67.55</v>
      </c>
    </row>
    <row r="47" spans="1:7" x14ac:dyDescent="0.25">
      <c r="A47" s="29" t="s">
        <v>73</v>
      </c>
      <c r="B47" s="9">
        <v>24.59</v>
      </c>
      <c r="C47">
        <v>44255</v>
      </c>
      <c r="D47" s="29" t="s">
        <v>7</v>
      </c>
      <c r="E47" s="29" t="s">
        <v>532</v>
      </c>
      <c r="F47" s="29" t="s">
        <v>23</v>
      </c>
      <c r="G47" s="9">
        <v>-24.59</v>
      </c>
    </row>
    <row r="48" spans="1:7" x14ac:dyDescent="0.25">
      <c r="A48" s="29" t="s">
        <v>74</v>
      </c>
      <c r="B48" s="9">
        <v>9.14</v>
      </c>
      <c r="C48">
        <v>44256</v>
      </c>
      <c r="D48" s="29" t="s">
        <v>7</v>
      </c>
      <c r="E48" s="29" t="s">
        <v>532</v>
      </c>
      <c r="F48" s="29" t="s">
        <v>5</v>
      </c>
      <c r="G48" s="9">
        <v>-9.14</v>
      </c>
    </row>
    <row r="49" spans="1:7" x14ac:dyDescent="0.25">
      <c r="A49" s="29" t="s">
        <v>75</v>
      </c>
      <c r="B49" s="9">
        <v>41.08</v>
      </c>
      <c r="C49">
        <v>44216</v>
      </c>
      <c r="D49" s="29" t="s">
        <v>11</v>
      </c>
      <c r="E49" s="29" t="s">
        <v>15</v>
      </c>
      <c r="F49" s="29" t="s">
        <v>520</v>
      </c>
      <c r="G49" s="9">
        <v>41.08</v>
      </c>
    </row>
    <row r="50" spans="1:7" x14ac:dyDescent="0.25">
      <c r="A50" s="29" t="s">
        <v>76</v>
      </c>
      <c r="B50" s="9">
        <v>53.13</v>
      </c>
      <c r="C50">
        <v>44151</v>
      </c>
      <c r="D50" s="29" t="s">
        <v>12</v>
      </c>
      <c r="E50" s="29" t="s">
        <v>532</v>
      </c>
      <c r="F50" s="29" t="s">
        <v>20</v>
      </c>
      <c r="G50" s="9">
        <v>-53.13</v>
      </c>
    </row>
    <row r="51" spans="1:7" x14ac:dyDescent="0.25">
      <c r="A51" s="29" t="s">
        <v>77</v>
      </c>
      <c r="B51" s="9">
        <v>82.64</v>
      </c>
      <c r="C51">
        <v>44139</v>
      </c>
      <c r="D51" s="29" t="s">
        <v>7</v>
      </c>
      <c r="E51" s="29" t="s">
        <v>15</v>
      </c>
      <c r="F51" s="29" t="s">
        <v>520</v>
      </c>
      <c r="G51" s="9">
        <v>82.64</v>
      </c>
    </row>
    <row r="52" spans="1:7" x14ac:dyDescent="0.25">
      <c r="A52" s="29" t="s">
        <v>78</v>
      </c>
      <c r="B52" s="9">
        <v>68.489999999999995</v>
      </c>
      <c r="C52">
        <v>44125</v>
      </c>
      <c r="D52" s="29" t="s">
        <v>9</v>
      </c>
      <c r="E52" s="29" t="s">
        <v>532</v>
      </c>
      <c r="F52" s="29" t="s">
        <v>21</v>
      </c>
      <c r="G52" s="9">
        <v>-68.489999999999995</v>
      </c>
    </row>
    <row r="53" spans="1:7" x14ac:dyDescent="0.25">
      <c r="A53" s="29" t="s">
        <v>79</v>
      </c>
      <c r="B53" s="9">
        <v>9.94</v>
      </c>
      <c r="C53">
        <v>44153</v>
      </c>
      <c r="D53" s="29" t="s">
        <v>9</v>
      </c>
      <c r="E53" s="29" t="s">
        <v>532</v>
      </c>
      <c r="F53" s="29" t="s">
        <v>20</v>
      </c>
      <c r="G53" s="9">
        <v>-9.94</v>
      </c>
    </row>
    <row r="54" spans="1:7" x14ac:dyDescent="0.25">
      <c r="A54" s="29" t="s">
        <v>80</v>
      </c>
      <c r="B54" s="9">
        <v>79.02</v>
      </c>
      <c r="C54">
        <v>44127</v>
      </c>
      <c r="D54" s="29" t="s">
        <v>7</v>
      </c>
      <c r="E54" s="29" t="s">
        <v>532</v>
      </c>
      <c r="F54" s="29" t="s">
        <v>1</v>
      </c>
      <c r="G54" s="9">
        <v>-79.02</v>
      </c>
    </row>
    <row r="55" spans="1:7" x14ac:dyDescent="0.25">
      <c r="A55" s="29" t="s">
        <v>81</v>
      </c>
      <c r="B55" s="9">
        <v>49.29</v>
      </c>
      <c r="C55">
        <v>44152</v>
      </c>
      <c r="D55" s="29" t="s">
        <v>7</v>
      </c>
      <c r="E55" s="29" t="s">
        <v>532</v>
      </c>
      <c r="F55" s="29" t="s">
        <v>18</v>
      </c>
      <c r="G55" s="9">
        <v>-49.29</v>
      </c>
    </row>
    <row r="56" spans="1:7" x14ac:dyDescent="0.25">
      <c r="A56" s="29" t="s">
        <v>82</v>
      </c>
      <c r="B56" s="9">
        <v>14.45</v>
      </c>
      <c r="C56">
        <v>44129</v>
      </c>
      <c r="D56" s="29" t="s">
        <v>9</v>
      </c>
      <c r="E56" s="29" t="s">
        <v>532</v>
      </c>
      <c r="F56" s="29" t="s">
        <v>2</v>
      </c>
      <c r="G56" s="9">
        <v>-14.45</v>
      </c>
    </row>
    <row r="57" spans="1:7" x14ac:dyDescent="0.25">
      <c r="A57" s="29" t="s">
        <v>83</v>
      </c>
      <c r="B57" s="9">
        <v>12.99</v>
      </c>
      <c r="C57">
        <v>44160</v>
      </c>
      <c r="D57" s="29" t="s">
        <v>9</v>
      </c>
      <c r="E57" s="29" t="s">
        <v>532</v>
      </c>
      <c r="F57" s="29" t="s">
        <v>20</v>
      </c>
      <c r="G57" s="9">
        <v>-12.99</v>
      </c>
    </row>
    <row r="58" spans="1:7" x14ac:dyDescent="0.25">
      <c r="A58" s="29" t="s">
        <v>84</v>
      </c>
      <c r="B58" s="9">
        <v>73.8</v>
      </c>
      <c r="C58">
        <v>44255</v>
      </c>
      <c r="D58" s="29" t="s">
        <v>11</v>
      </c>
      <c r="E58" s="29" t="s">
        <v>532</v>
      </c>
      <c r="F58" s="29" t="s">
        <v>5</v>
      </c>
      <c r="G58" s="9">
        <v>-73.8</v>
      </c>
    </row>
    <row r="59" spans="1:7" x14ac:dyDescent="0.25">
      <c r="A59" s="29" t="s">
        <v>85</v>
      </c>
      <c r="B59" s="9">
        <v>37.71</v>
      </c>
      <c r="C59">
        <v>44152</v>
      </c>
      <c r="D59" s="29" t="s">
        <v>8</v>
      </c>
      <c r="E59" s="29" t="s">
        <v>532</v>
      </c>
      <c r="F59" s="29" t="s">
        <v>0</v>
      </c>
      <c r="G59" s="9">
        <v>-37.71</v>
      </c>
    </row>
    <row r="60" spans="1:7" x14ac:dyDescent="0.25">
      <c r="A60" s="29" t="s">
        <v>86</v>
      </c>
      <c r="B60" s="9">
        <v>93.49</v>
      </c>
      <c r="C60">
        <v>44139</v>
      </c>
      <c r="D60" s="29" t="s">
        <v>11</v>
      </c>
      <c r="E60" s="29" t="s">
        <v>532</v>
      </c>
      <c r="F60" s="29" t="s">
        <v>21</v>
      </c>
      <c r="G60" s="9">
        <v>-93.49</v>
      </c>
    </row>
    <row r="61" spans="1:7" x14ac:dyDescent="0.25">
      <c r="A61" s="29" t="s">
        <v>87</v>
      </c>
      <c r="B61" s="9">
        <v>3.76</v>
      </c>
      <c r="C61">
        <v>44116</v>
      </c>
      <c r="D61" s="29" t="s">
        <v>10</v>
      </c>
      <c r="E61" s="29" t="s">
        <v>532</v>
      </c>
      <c r="F61" s="29" t="s">
        <v>3</v>
      </c>
      <c r="G61" s="9">
        <v>-3.76</v>
      </c>
    </row>
    <row r="62" spans="1:7" x14ac:dyDescent="0.25">
      <c r="A62" s="29" t="s">
        <v>88</v>
      </c>
      <c r="B62" s="9">
        <v>60.85</v>
      </c>
      <c r="C62">
        <v>44244</v>
      </c>
      <c r="D62" s="29" t="s">
        <v>10</v>
      </c>
      <c r="E62" s="29" t="s">
        <v>532</v>
      </c>
      <c r="F62" s="29" t="s">
        <v>22</v>
      </c>
      <c r="G62" s="9">
        <v>-60.85</v>
      </c>
    </row>
    <row r="63" spans="1:7" x14ac:dyDescent="0.25">
      <c r="A63" s="29" t="s">
        <v>89</v>
      </c>
      <c r="B63" s="9">
        <v>39.630000000000003</v>
      </c>
      <c r="C63">
        <v>44135</v>
      </c>
      <c r="D63" s="29" t="s">
        <v>9</v>
      </c>
      <c r="E63" s="29" t="s">
        <v>15</v>
      </c>
      <c r="F63" s="29" t="s">
        <v>520</v>
      </c>
      <c r="G63" s="9">
        <v>39.630000000000003</v>
      </c>
    </row>
    <row r="64" spans="1:7" x14ac:dyDescent="0.25">
      <c r="A64" s="29" t="s">
        <v>90</v>
      </c>
      <c r="B64" s="9">
        <v>39.64</v>
      </c>
      <c r="C64">
        <v>44190</v>
      </c>
      <c r="D64" s="29" t="s">
        <v>12</v>
      </c>
      <c r="E64" s="29" t="s">
        <v>15</v>
      </c>
      <c r="F64" s="29" t="s">
        <v>520</v>
      </c>
      <c r="G64" s="9">
        <v>39.64</v>
      </c>
    </row>
    <row r="65" spans="1:7" x14ac:dyDescent="0.25">
      <c r="A65" s="29" t="s">
        <v>91</v>
      </c>
      <c r="B65" s="9">
        <v>1.39</v>
      </c>
      <c r="C65">
        <v>44187</v>
      </c>
      <c r="D65" s="29" t="s">
        <v>12</v>
      </c>
      <c r="E65" s="29" t="s">
        <v>532</v>
      </c>
      <c r="F65" s="29" t="s">
        <v>2</v>
      </c>
      <c r="G65" s="9">
        <v>-1.39</v>
      </c>
    </row>
    <row r="66" spans="1:7" x14ac:dyDescent="0.25">
      <c r="A66" s="29" t="s">
        <v>92</v>
      </c>
      <c r="B66" s="9">
        <v>87.71</v>
      </c>
      <c r="C66">
        <v>44116</v>
      </c>
      <c r="D66" s="29" t="s">
        <v>11</v>
      </c>
      <c r="E66" s="29" t="s">
        <v>532</v>
      </c>
      <c r="F66" s="29" t="s">
        <v>6</v>
      </c>
      <c r="G66" s="9">
        <v>-87.71</v>
      </c>
    </row>
    <row r="67" spans="1:7" x14ac:dyDescent="0.25">
      <c r="A67" s="29" t="s">
        <v>93</v>
      </c>
      <c r="B67" s="9">
        <v>79.22</v>
      </c>
      <c r="C67">
        <v>44248</v>
      </c>
      <c r="D67" s="29" t="s">
        <v>11</v>
      </c>
      <c r="E67" s="29" t="s">
        <v>532</v>
      </c>
      <c r="F67" s="29" t="s">
        <v>21</v>
      </c>
      <c r="G67" s="9">
        <v>-79.22</v>
      </c>
    </row>
    <row r="68" spans="1:7" x14ac:dyDescent="0.25">
      <c r="A68" s="29" t="s">
        <v>94</v>
      </c>
      <c r="B68" s="9">
        <v>92.85</v>
      </c>
      <c r="C68">
        <v>44193</v>
      </c>
      <c r="D68" s="29" t="s">
        <v>11</v>
      </c>
      <c r="E68" s="29" t="s">
        <v>532</v>
      </c>
      <c r="F68" s="29" t="s">
        <v>1</v>
      </c>
      <c r="G68" s="9">
        <v>-92.85</v>
      </c>
    </row>
    <row r="69" spans="1:7" x14ac:dyDescent="0.25">
      <c r="A69" s="29" t="s">
        <v>95</v>
      </c>
      <c r="B69" s="9">
        <v>63.95</v>
      </c>
      <c r="C69">
        <v>44298</v>
      </c>
      <c r="D69" s="29" t="s">
        <v>9</v>
      </c>
      <c r="E69" s="29" t="s">
        <v>532</v>
      </c>
      <c r="F69" s="29" t="s">
        <v>6</v>
      </c>
      <c r="G69" s="9">
        <v>-63.95</v>
      </c>
    </row>
    <row r="70" spans="1:7" x14ac:dyDescent="0.25">
      <c r="A70" s="29" t="s">
        <v>96</v>
      </c>
      <c r="B70" s="9">
        <v>91.22</v>
      </c>
      <c r="C70">
        <v>44144</v>
      </c>
      <c r="D70" s="29" t="s">
        <v>9</v>
      </c>
      <c r="E70" s="29" t="s">
        <v>532</v>
      </c>
      <c r="F70" s="29" t="s">
        <v>3</v>
      </c>
      <c r="G70" s="9">
        <v>-91.22</v>
      </c>
    </row>
    <row r="71" spans="1:7" x14ac:dyDescent="0.25">
      <c r="A71" s="29" t="s">
        <v>97</v>
      </c>
      <c r="B71" s="9">
        <v>54.52</v>
      </c>
      <c r="C71">
        <v>44210</v>
      </c>
      <c r="D71" s="29" t="s">
        <v>12</v>
      </c>
      <c r="E71" s="29" t="s">
        <v>532</v>
      </c>
      <c r="F71" s="29" t="s">
        <v>20</v>
      </c>
      <c r="G71" s="9">
        <v>-54.52</v>
      </c>
    </row>
    <row r="72" spans="1:7" x14ac:dyDescent="0.25">
      <c r="A72" s="29" t="s">
        <v>98</v>
      </c>
      <c r="B72" s="9">
        <v>14.24</v>
      </c>
      <c r="C72">
        <v>44200</v>
      </c>
      <c r="D72" s="29" t="s">
        <v>9</v>
      </c>
      <c r="E72" s="29" t="s">
        <v>532</v>
      </c>
      <c r="F72" s="29" t="s">
        <v>21</v>
      </c>
      <c r="G72" s="9">
        <v>-14.24</v>
      </c>
    </row>
    <row r="73" spans="1:7" x14ac:dyDescent="0.25">
      <c r="A73" s="29" t="s">
        <v>99</v>
      </c>
      <c r="B73" s="9">
        <v>26.35</v>
      </c>
      <c r="C73">
        <v>44226</v>
      </c>
      <c r="D73" s="29" t="s">
        <v>8</v>
      </c>
      <c r="E73" s="29" t="s">
        <v>532</v>
      </c>
      <c r="F73" s="29" t="s">
        <v>20</v>
      </c>
      <c r="G73" s="9">
        <v>-26.35</v>
      </c>
    </row>
    <row r="74" spans="1:7" x14ac:dyDescent="0.25">
      <c r="A74" s="29" t="s">
        <v>100</v>
      </c>
      <c r="B74" s="9">
        <v>20.81</v>
      </c>
      <c r="C74">
        <v>44132</v>
      </c>
      <c r="D74" s="29" t="s">
        <v>7</v>
      </c>
      <c r="E74" s="29" t="s">
        <v>532</v>
      </c>
      <c r="F74" s="29" t="s">
        <v>22</v>
      </c>
      <c r="G74" s="9">
        <v>-20.81</v>
      </c>
    </row>
    <row r="75" spans="1:7" x14ac:dyDescent="0.25">
      <c r="A75" s="29" t="s">
        <v>101</v>
      </c>
      <c r="B75" s="9">
        <v>60.95</v>
      </c>
      <c r="C75">
        <v>44192</v>
      </c>
      <c r="D75" s="29" t="s">
        <v>11</v>
      </c>
      <c r="E75" s="29" t="s">
        <v>532</v>
      </c>
      <c r="F75" s="29" t="s">
        <v>1</v>
      </c>
      <c r="G75" s="9">
        <v>-60.95</v>
      </c>
    </row>
    <row r="76" spans="1:7" x14ac:dyDescent="0.25">
      <c r="A76" s="29" t="s">
        <v>102</v>
      </c>
      <c r="B76" s="9">
        <v>6.93</v>
      </c>
      <c r="C76">
        <v>44284</v>
      </c>
      <c r="D76" s="29" t="s">
        <v>9</v>
      </c>
      <c r="E76" s="29" t="s">
        <v>532</v>
      </c>
      <c r="F76" s="29" t="s">
        <v>2</v>
      </c>
      <c r="G76" s="9">
        <v>-6.93</v>
      </c>
    </row>
    <row r="77" spans="1:7" x14ac:dyDescent="0.25">
      <c r="A77" s="29" t="s">
        <v>103</v>
      </c>
      <c r="B77" s="9">
        <v>86.99</v>
      </c>
      <c r="C77">
        <v>44170</v>
      </c>
      <c r="D77" s="29" t="s">
        <v>11</v>
      </c>
      <c r="E77" s="29" t="s">
        <v>15</v>
      </c>
      <c r="F77" s="29" t="s">
        <v>520</v>
      </c>
      <c r="G77" s="9">
        <v>86.99</v>
      </c>
    </row>
    <row r="78" spans="1:7" x14ac:dyDescent="0.25">
      <c r="A78" s="29" t="s">
        <v>104</v>
      </c>
      <c r="B78" s="9">
        <v>79.55</v>
      </c>
      <c r="C78">
        <v>44230</v>
      </c>
      <c r="D78" s="29" t="s">
        <v>11</v>
      </c>
      <c r="E78" s="29" t="s">
        <v>532</v>
      </c>
      <c r="F78" s="29" t="s">
        <v>6</v>
      </c>
      <c r="G78" s="9">
        <v>-79.55</v>
      </c>
    </row>
    <row r="79" spans="1:7" x14ac:dyDescent="0.25">
      <c r="A79" s="29" t="s">
        <v>105</v>
      </c>
      <c r="B79" s="9">
        <v>14.53</v>
      </c>
      <c r="C79">
        <v>44243</v>
      </c>
      <c r="D79" s="29" t="s">
        <v>12</v>
      </c>
      <c r="E79" s="29" t="s">
        <v>532</v>
      </c>
      <c r="F79" s="29" t="s">
        <v>1</v>
      </c>
      <c r="G79" s="9">
        <v>-14.53</v>
      </c>
    </row>
    <row r="80" spans="1:7" x14ac:dyDescent="0.25">
      <c r="A80" s="29" t="s">
        <v>106</v>
      </c>
      <c r="B80" s="9">
        <v>7.86</v>
      </c>
      <c r="C80">
        <v>44128</v>
      </c>
      <c r="D80" s="29" t="s">
        <v>11</v>
      </c>
      <c r="E80" s="29" t="s">
        <v>532</v>
      </c>
      <c r="F80" s="29" t="s">
        <v>23</v>
      </c>
      <c r="G80" s="9">
        <v>-7.86</v>
      </c>
    </row>
    <row r="81" spans="1:7" x14ac:dyDescent="0.25">
      <c r="A81" s="29" t="s">
        <v>107</v>
      </c>
      <c r="B81" s="9">
        <v>20.21</v>
      </c>
      <c r="C81">
        <v>44278</v>
      </c>
      <c r="D81" s="29" t="s">
        <v>12</v>
      </c>
      <c r="E81" s="29" t="s">
        <v>532</v>
      </c>
      <c r="F81" s="29" t="s">
        <v>0</v>
      </c>
      <c r="G81" s="9">
        <v>-20.21</v>
      </c>
    </row>
    <row r="82" spans="1:7" x14ac:dyDescent="0.25">
      <c r="A82" s="29" t="s">
        <v>108</v>
      </c>
      <c r="B82" s="9">
        <v>95.34</v>
      </c>
      <c r="C82">
        <v>44139</v>
      </c>
      <c r="D82" s="29" t="s">
        <v>8</v>
      </c>
      <c r="E82" s="29" t="s">
        <v>532</v>
      </c>
      <c r="F82" s="29" t="s">
        <v>0</v>
      </c>
      <c r="G82" s="9">
        <v>-95.34</v>
      </c>
    </row>
    <row r="83" spans="1:7" x14ac:dyDescent="0.25">
      <c r="A83" s="29" t="s">
        <v>109</v>
      </c>
      <c r="B83" s="9">
        <v>97.88</v>
      </c>
      <c r="C83">
        <v>44196</v>
      </c>
      <c r="D83" s="29" t="s">
        <v>12</v>
      </c>
      <c r="E83" s="29" t="s">
        <v>532</v>
      </c>
      <c r="F83" s="29" t="s">
        <v>5</v>
      </c>
      <c r="G83" s="9">
        <v>-97.88</v>
      </c>
    </row>
    <row r="84" spans="1:7" x14ac:dyDescent="0.25">
      <c r="A84" s="29" t="s">
        <v>110</v>
      </c>
      <c r="B84" s="9">
        <v>65.5</v>
      </c>
      <c r="C84">
        <v>44250</v>
      </c>
      <c r="D84" s="29" t="s">
        <v>7</v>
      </c>
      <c r="E84" s="29" t="s">
        <v>532</v>
      </c>
      <c r="F84" s="29" t="s">
        <v>2</v>
      </c>
      <c r="G84" s="9">
        <v>-65.5</v>
      </c>
    </row>
    <row r="85" spans="1:7" x14ac:dyDescent="0.25">
      <c r="A85" s="29" t="s">
        <v>111</v>
      </c>
      <c r="B85" s="9">
        <v>2.38</v>
      </c>
      <c r="C85">
        <v>44167</v>
      </c>
      <c r="D85" s="29" t="s">
        <v>12</v>
      </c>
      <c r="E85" s="29" t="s">
        <v>532</v>
      </c>
      <c r="F85" s="29" t="s">
        <v>22</v>
      </c>
      <c r="G85" s="9">
        <v>-2.38</v>
      </c>
    </row>
    <row r="86" spans="1:7" x14ac:dyDescent="0.25">
      <c r="A86" s="29" t="s">
        <v>112</v>
      </c>
      <c r="B86" s="9">
        <v>91.51</v>
      </c>
      <c r="C86">
        <v>44125</v>
      </c>
      <c r="D86" s="29" t="s">
        <v>12</v>
      </c>
      <c r="E86" s="29" t="s">
        <v>532</v>
      </c>
      <c r="F86" s="29" t="s">
        <v>1</v>
      </c>
      <c r="G86" s="9">
        <v>-91.51</v>
      </c>
    </row>
    <row r="87" spans="1:7" x14ac:dyDescent="0.25">
      <c r="A87" s="29" t="s">
        <v>113</v>
      </c>
      <c r="B87" s="9">
        <v>16.190000000000001</v>
      </c>
      <c r="C87">
        <v>44174</v>
      </c>
      <c r="D87" s="29" t="s">
        <v>11</v>
      </c>
      <c r="E87" s="29" t="s">
        <v>15</v>
      </c>
      <c r="F87" s="29" t="s">
        <v>19</v>
      </c>
      <c r="G87" s="9">
        <v>16.190000000000001</v>
      </c>
    </row>
    <row r="88" spans="1:7" x14ac:dyDescent="0.25">
      <c r="A88" s="29" t="s">
        <v>114</v>
      </c>
      <c r="B88" s="9">
        <v>34.03</v>
      </c>
      <c r="C88">
        <v>44280</v>
      </c>
      <c r="D88" s="29" t="s">
        <v>10</v>
      </c>
      <c r="E88" s="29" t="s">
        <v>532</v>
      </c>
      <c r="F88" s="29" t="s">
        <v>1</v>
      </c>
      <c r="G88" s="9">
        <v>-34.03</v>
      </c>
    </row>
    <row r="89" spans="1:7" x14ac:dyDescent="0.25">
      <c r="A89" s="29" t="s">
        <v>115</v>
      </c>
      <c r="B89" s="9">
        <v>41.94</v>
      </c>
      <c r="C89">
        <v>44198</v>
      </c>
      <c r="D89" s="29" t="s">
        <v>11</v>
      </c>
      <c r="E89" s="29" t="s">
        <v>532</v>
      </c>
      <c r="F89" s="29" t="s">
        <v>2</v>
      </c>
      <c r="G89" s="9">
        <v>-41.94</v>
      </c>
    </row>
    <row r="90" spans="1:7" x14ac:dyDescent="0.25">
      <c r="A90" s="29" t="s">
        <v>116</v>
      </c>
      <c r="B90" s="9">
        <v>66.459999999999994</v>
      </c>
      <c r="C90">
        <v>44128</v>
      </c>
      <c r="D90" s="29" t="s">
        <v>9</v>
      </c>
      <c r="E90" s="29" t="s">
        <v>15</v>
      </c>
      <c r="F90" s="29" t="s">
        <v>19</v>
      </c>
      <c r="G90" s="9">
        <v>66.459999999999994</v>
      </c>
    </row>
    <row r="91" spans="1:7" x14ac:dyDescent="0.25">
      <c r="A91" s="29" t="s">
        <v>117</v>
      </c>
      <c r="B91" s="9">
        <v>49.4</v>
      </c>
      <c r="C91">
        <v>44114</v>
      </c>
      <c r="D91" s="29" t="s">
        <v>9</v>
      </c>
      <c r="E91" s="29" t="s">
        <v>15</v>
      </c>
      <c r="F91" s="29" t="s">
        <v>520</v>
      </c>
      <c r="G91" s="9">
        <v>49.4</v>
      </c>
    </row>
    <row r="92" spans="1:7" x14ac:dyDescent="0.25">
      <c r="A92" s="29" t="s">
        <v>118</v>
      </c>
      <c r="B92" s="9">
        <v>22.04</v>
      </c>
      <c r="C92">
        <v>44116</v>
      </c>
      <c r="D92" s="29" t="s">
        <v>8</v>
      </c>
      <c r="E92" s="29" t="s">
        <v>15</v>
      </c>
      <c r="F92" s="29" t="s">
        <v>19</v>
      </c>
      <c r="G92" s="9">
        <v>22.04</v>
      </c>
    </row>
    <row r="93" spans="1:7" x14ac:dyDescent="0.25">
      <c r="A93" s="29" t="s">
        <v>119</v>
      </c>
      <c r="B93" s="9">
        <v>26.99</v>
      </c>
      <c r="C93">
        <v>44137</v>
      </c>
      <c r="D93" s="29" t="s">
        <v>12</v>
      </c>
      <c r="E93" s="29" t="s">
        <v>532</v>
      </c>
      <c r="F93" s="29" t="s">
        <v>23</v>
      </c>
      <c r="G93" s="9">
        <v>-26.99</v>
      </c>
    </row>
    <row r="94" spans="1:7" x14ac:dyDescent="0.25">
      <c r="A94" s="29" t="s">
        <v>120</v>
      </c>
      <c r="B94" s="9">
        <v>27.21</v>
      </c>
      <c r="C94">
        <v>44207</v>
      </c>
      <c r="D94" s="29" t="s">
        <v>9</v>
      </c>
      <c r="E94" s="29" t="s">
        <v>532</v>
      </c>
      <c r="F94" s="29" t="s">
        <v>5</v>
      </c>
      <c r="G94" s="9">
        <v>-27.21</v>
      </c>
    </row>
    <row r="95" spans="1:7" x14ac:dyDescent="0.25">
      <c r="A95" s="29" t="s">
        <v>121</v>
      </c>
      <c r="B95" s="9">
        <v>67.67</v>
      </c>
      <c r="C95">
        <v>44124</v>
      </c>
      <c r="D95" s="29" t="s">
        <v>9</v>
      </c>
      <c r="E95" s="29" t="s">
        <v>532</v>
      </c>
      <c r="F95" s="29" t="s">
        <v>20</v>
      </c>
      <c r="G95" s="9">
        <v>-67.67</v>
      </c>
    </row>
    <row r="96" spans="1:7" x14ac:dyDescent="0.25">
      <c r="A96" s="29" t="s">
        <v>122</v>
      </c>
      <c r="B96" s="9">
        <v>94.71</v>
      </c>
      <c r="C96">
        <v>44145</v>
      </c>
      <c r="D96" s="29" t="s">
        <v>12</v>
      </c>
      <c r="E96" s="29" t="s">
        <v>532</v>
      </c>
      <c r="F96" s="29" t="s">
        <v>2</v>
      </c>
      <c r="G96" s="9">
        <v>-94.71</v>
      </c>
    </row>
    <row r="97" spans="1:7" x14ac:dyDescent="0.25">
      <c r="A97" s="29" t="s">
        <v>123</v>
      </c>
      <c r="B97" s="9">
        <v>46.64</v>
      </c>
      <c r="C97">
        <v>44285</v>
      </c>
      <c r="D97" s="29" t="s">
        <v>11</v>
      </c>
      <c r="E97" s="29" t="s">
        <v>532</v>
      </c>
      <c r="F97" s="29" t="s">
        <v>21</v>
      </c>
      <c r="G97" s="9">
        <v>-46.64</v>
      </c>
    </row>
    <row r="98" spans="1:7" x14ac:dyDescent="0.25">
      <c r="A98" s="29" t="s">
        <v>124</v>
      </c>
      <c r="B98" s="9">
        <v>65.89</v>
      </c>
      <c r="C98">
        <v>44278</v>
      </c>
      <c r="D98" s="29" t="s">
        <v>11</v>
      </c>
      <c r="E98" s="29" t="s">
        <v>532</v>
      </c>
      <c r="F98" s="29" t="s">
        <v>21</v>
      </c>
      <c r="G98" s="9">
        <v>-65.89</v>
      </c>
    </row>
    <row r="99" spans="1:7" x14ac:dyDescent="0.25">
      <c r="A99" s="29" t="s">
        <v>125</v>
      </c>
      <c r="B99" s="9">
        <v>36.76</v>
      </c>
      <c r="C99">
        <v>44161</v>
      </c>
      <c r="D99" s="29" t="s">
        <v>10</v>
      </c>
      <c r="E99" s="29" t="s">
        <v>15</v>
      </c>
      <c r="F99" s="29" t="s">
        <v>19</v>
      </c>
      <c r="G99" s="9">
        <v>36.76</v>
      </c>
    </row>
    <row r="100" spans="1:7" x14ac:dyDescent="0.25">
      <c r="A100" s="29" t="s">
        <v>126</v>
      </c>
      <c r="B100" s="9">
        <v>85.03</v>
      </c>
      <c r="C100">
        <v>44185</v>
      </c>
      <c r="D100" s="29" t="s">
        <v>11</v>
      </c>
      <c r="E100" s="29" t="s">
        <v>532</v>
      </c>
      <c r="F100" s="29" t="s">
        <v>22</v>
      </c>
      <c r="G100" s="9">
        <v>-85.03</v>
      </c>
    </row>
    <row r="101" spans="1:7" x14ac:dyDescent="0.25">
      <c r="A101" s="29" t="s">
        <v>127</v>
      </c>
      <c r="B101" s="9">
        <v>61.5</v>
      </c>
      <c r="C101">
        <v>44206</v>
      </c>
      <c r="D101" s="29" t="s">
        <v>7</v>
      </c>
      <c r="E101" s="29" t="s">
        <v>15</v>
      </c>
      <c r="F101" s="29" t="s">
        <v>19</v>
      </c>
      <c r="G101" s="9">
        <v>61.5</v>
      </c>
    </row>
    <row r="102" spans="1:7" x14ac:dyDescent="0.25">
      <c r="A102" s="29" t="s">
        <v>128</v>
      </c>
      <c r="B102" s="9">
        <v>64.290000000000006</v>
      </c>
      <c r="C102">
        <v>44252</v>
      </c>
      <c r="D102" s="29" t="s">
        <v>11</v>
      </c>
      <c r="E102" s="29" t="s">
        <v>532</v>
      </c>
      <c r="F102" s="29" t="s">
        <v>4</v>
      </c>
      <c r="G102" s="9">
        <v>-64.290000000000006</v>
      </c>
    </row>
    <row r="103" spans="1:7" x14ac:dyDescent="0.25">
      <c r="A103" s="29" t="s">
        <v>129</v>
      </c>
      <c r="B103" s="9">
        <v>7.53</v>
      </c>
      <c r="C103">
        <v>44210</v>
      </c>
      <c r="D103" s="29" t="s">
        <v>12</v>
      </c>
      <c r="E103" s="29" t="s">
        <v>532</v>
      </c>
      <c r="F103" s="29" t="s">
        <v>0</v>
      </c>
      <c r="G103" s="9">
        <v>-7.53</v>
      </c>
    </row>
    <row r="104" spans="1:7" x14ac:dyDescent="0.25">
      <c r="A104" s="29" t="s">
        <v>130</v>
      </c>
      <c r="B104" s="9">
        <v>33.89</v>
      </c>
      <c r="C104">
        <v>44237</v>
      </c>
      <c r="D104" s="29" t="s">
        <v>12</v>
      </c>
      <c r="E104" s="29" t="s">
        <v>532</v>
      </c>
      <c r="F104" s="29" t="s">
        <v>2</v>
      </c>
      <c r="G104" s="9">
        <v>-33.89</v>
      </c>
    </row>
    <row r="105" spans="1:7" x14ac:dyDescent="0.25">
      <c r="A105" s="29" t="s">
        <v>131</v>
      </c>
      <c r="B105" s="9">
        <v>3.64</v>
      </c>
      <c r="C105">
        <v>44135</v>
      </c>
      <c r="D105" s="29" t="s">
        <v>9</v>
      </c>
      <c r="E105" s="29" t="s">
        <v>532</v>
      </c>
      <c r="F105" s="29" t="s">
        <v>6</v>
      </c>
      <c r="G105" s="9">
        <v>-3.64</v>
      </c>
    </row>
    <row r="106" spans="1:7" x14ac:dyDescent="0.25">
      <c r="A106" s="29" t="s">
        <v>132</v>
      </c>
      <c r="B106" s="9">
        <v>19.11</v>
      </c>
      <c r="C106">
        <v>44157</v>
      </c>
      <c r="D106" s="29" t="s">
        <v>7</v>
      </c>
      <c r="E106" s="29" t="s">
        <v>532</v>
      </c>
      <c r="F106" s="29" t="s">
        <v>5</v>
      </c>
      <c r="G106" s="9">
        <v>-19.11</v>
      </c>
    </row>
    <row r="107" spans="1:7" x14ac:dyDescent="0.25">
      <c r="A107" s="29" t="s">
        <v>133</v>
      </c>
      <c r="B107" s="9">
        <v>12.45</v>
      </c>
      <c r="C107">
        <v>44267</v>
      </c>
      <c r="D107" s="29" t="s">
        <v>9</v>
      </c>
      <c r="E107" s="29" t="s">
        <v>15</v>
      </c>
      <c r="F107" s="29" t="s">
        <v>520</v>
      </c>
      <c r="G107" s="9">
        <v>12.45</v>
      </c>
    </row>
    <row r="108" spans="1:7" x14ac:dyDescent="0.25">
      <c r="A108" s="29" t="s">
        <v>134</v>
      </c>
      <c r="B108" s="9">
        <v>62.5</v>
      </c>
      <c r="C108">
        <v>44234</v>
      </c>
      <c r="D108" s="29" t="s">
        <v>7</v>
      </c>
      <c r="E108" s="29" t="s">
        <v>532</v>
      </c>
      <c r="F108" s="29" t="s">
        <v>2</v>
      </c>
      <c r="G108" s="9">
        <v>-62.5</v>
      </c>
    </row>
    <row r="109" spans="1:7" x14ac:dyDescent="0.25">
      <c r="A109" s="29" t="s">
        <v>135</v>
      </c>
      <c r="B109" s="9">
        <v>20.03</v>
      </c>
      <c r="C109">
        <v>44275</v>
      </c>
      <c r="D109" s="29" t="s">
        <v>12</v>
      </c>
      <c r="E109" s="29" t="s">
        <v>532</v>
      </c>
      <c r="F109" s="29" t="s">
        <v>20</v>
      </c>
      <c r="G109" s="9">
        <v>-20.03</v>
      </c>
    </row>
    <row r="110" spans="1:7" x14ac:dyDescent="0.25">
      <c r="A110" s="29" t="s">
        <v>136</v>
      </c>
      <c r="B110" s="9">
        <v>17.2</v>
      </c>
      <c r="C110">
        <v>44173</v>
      </c>
      <c r="D110" s="29" t="s">
        <v>12</v>
      </c>
      <c r="E110" s="29" t="s">
        <v>15</v>
      </c>
      <c r="F110" s="29" t="s">
        <v>19</v>
      </c>
      <c r="G110" s="9">
        <v>17.2</v>
      </c>
    </row>
    <row r="111" spans="1:7" x14ac:dyDescent="0.25">
      <c r="A111" s="29" t="s">
        <v>137</v>
      </c>
      <c r="B111" s="9">
        <v>87.99</v>
      </c>
      <c r="C111">
        <v>44163</v>
      </c>
      <c r="D111" s="29" t="s">
        <v>12</v>
      </c>
      <c r="E111" s="29" t="s">
        <v>532</v>
      </c>
      <c r="F111" s="29" t="s">
        <v>23</v>
      </c>
      <c r="G111" s="9">
        <v>-87.99</v>
      </c>
    </row>
    <row r="112" spans="1:7" x14ac:dyDescent="0.25">
      <c r="A112" s="29" t="s">
        <v>138</v>
      </c>
      <c r="B112" s="9">
        <v>589</v>
      </c>
      <c r="C112">
        <v>44132</v>
      </c>
      <c r="D112" s="29" t="s">
        <v>12</v>
      </c>
      <c r="E112" s="29" t="s">
        <v>15</v>
      </c>
      <c r="F112" s="29" t="s">
        <v>19</v>
      </c>
      <c r="G112" s="9">
        <v>589</v>
      </c>
    </row>
    <row r="113" spans="1:7" x14ac:dyDescent="0.25">
      <c r="A113" s="29" t="s">
        <v>139</v>
      </c>
      <c r="B113" s="9">
        <v>40.590000000000003</v>
      </c>
      <c r="C113">
        <v>44244</v>
      </c>
      <c r="D113" s="29" t="s">
        <v>9</v>
      </c>
      <c r="E113" s="29" t="s">
        <v>532</v>
      </c>
      <c r="F113" s="29" t="s">
        <v>20</v>
      </c>
      <c r="G113" s="9">
        <v>-40.590000000000003</v>
      </c>
    </row>
    <row r="114" spans="1:7" x14ac:dyDescent="0.25">
      <c r="A114" s="29" t="s">
        <v>140</v>
      </c>
      <c r="B114" s="9">
        <v>4.1100000000000003</v>
      </c>
      <c r="C114">
        <v>44264</v>
      </c>
      <c r="D114" s="29" t="s">
        <v>12</v>
      </c>
      <c r="E114" s="29" t="s">
        <v>532</v>
      </c>
      <c r="F114" s="29" t="s">
        <v>0</v>
      </c>
      <c r="G114" s="9">
        <v>-4.1100000000000003</v>
      </c>
    </row>
    <row r="115" spans="1:7" x14ac:dyDescent="0.25">
      <c r="A115" s="29" t="s">
        <v>141</v>
      </c>
      <c r="B115" s="9">
        <v>86.22</v>
      </c>
      <c r="C115">
        <v>44283</v>
      </c>
      <c r="D115" s="29" t="s">
        <v>10</v>
      </c>
      <c r="E115" s="29" t="s">
        <v>532</v>
      </c>
      <c r="F115" s="29" t="s">
        <v>3</v>
      </c>
      <c r="G115" s="9">
        <v>-86.22</v>
      </c>
    </row>
    <row r="116" spans="1:7" x14ac:dyDescent="0.25">
      <c r="A116" s="29" t="s">
        <v>142</v>
      </c>
      <c r="B116" s="9">
        <v>41.27</v>
      </c>
      <c r="C116">
        <v>44297</v>
      </c>
      <c r="D116" s="29" t="s">
        <v>8</v>
      </c>
      <c r="E116" s="29" t="s">
        <v>532</v>
      </c>
      <c r="F116" s="29" t="s">
        <v>3</v>
      </c>
      <c r="G116" s="9">
        <v>-41.27</v>
      </c>
    </row>
    <row r="117" spans="1:7" x14ac:dyDescent="0.25">
      <c r="A117" s="29" t="s">
        <v>143</v>
      </c>
      <c r="B117" s="9">
        <v>30.23</v>
      </c>
      <c r="C117">
        <v>44285</v>
      </c>
      <c r="D117" s="29" t="s">
        <v>8</v>
      </c>
      <c r="E117" s="29" t="s">
        <v>532</v>
      </c>
      <c r="F117" s="29" t="s">
        <v>20</v>
      </c>
      <c r="G117" s="9">
        <v>-30.23</v>
      </c>
    </row>
    <row r="118" spans="1:7" x14ac:dyDescent="0.25">
      <c r="A118" s="29" t="s">
        <v>144</v>
      </c>
      <c r="B118" s="9">
        <v>4.68</v>
      </c>
      <c r="C118">
        <v>44202</v>
      </c>
      <c r="D118" s="29" t="s">
        <v>9</v>
      </c>
      <c r="E118" s="29" t="s">
        <v>532</v>
      </c>
      <c r="F118" s="29" t="s">
        <v>4</v>
      </c>
      <c r="G118" s="9">
        <v>-4.68</v>
      </c>
    </row>
    <row r="119" spans="1:7" x14ac:dyDescent="0.25">
      <c r="A119" s="29" t="s">
        <v>145</v>
      </c>
      <c r="B119" s="9">
        <v>29.72</v>
      </c>
      <c r="C119">
        <v>44206</v>
      </c>
      <c r="D119" s="29" t="s">
        <v>12</v>
      </c>
      <c r="E119" s="29" t="s">
        <v>532</v>
      </c>
      <c r="F119" s="29" t="s">
        <v>2</v>
      </c>
      <c r="G119" s="9">
        <v>-29.72</v>
      </c>
    </row>
    <row r="120" spans="1:7" x14ac:dyDescent="0.25">
      <c r="A120" s="29" t="s">
        <v>146</v>
      </c>
      <c r="B120" s="9">
        <v>31.17</v>
      </c>
      <c r="C120">
        <v>44229</v>
      </c>
      <c r="D120" s="29" t="s">
        <v>7</v>
      </c>
      <c r="E120" s="29" t="s">
        <v>532</v>
      </c>
      <c r="F120" s="29" t="s">
        <v>23</v>
      </c>
      <c r="G120" s="9">
        <v>-31.17</v>
      </c>
    </row>
    <row r="121" spans="1:7" x14ac:dyDescent="0.25">
      <c r="A121" s="29" t="s">
        <v>147</v>
      </c>
      <c r="B121" s="9">
        <v>84.44</v>
      </c>
      <c r="C121">
        <v>44239</v>
      </c>
      <c r="D121" s="29" t="s">
        <v>11</v>
      </c>
      <c r="E121" s="29" t="s">
        <v>532</v>
      </c>
      <c r="F121" s="29" t="s">
        <v>6</v>
      </c>
      <c r="G121" s="9">
        <v>-84.44</v>
      </c>
    </row>
    <row r="122" spans="1:7" x14ac:dyDescent="0.25">
      <c r="A122" s="29" t="s">
        <v>148</v>
      </c>
      <c r="B122" s="9">
        <v>64.010000000000005</v>
      </c>
      <c r="C122">
        <v>44209</v>
      </c>
      <c r="D122" s="29" t="s">
        <v>11</v>
      </c>
      <c r="E122" s="29" t="s">
        <v>532</v>
      </c>
      <c r="F122" s="29" t="s">
        <v>6</v>
      </c>
      <c r="G122" s="9">
        <v>-64.010000000000005</v>
      </c>
    </row>
    <row r="123" spans="1:7" x14ac:dyDescent="0.25">
      <c r="A123" s="29" t="s">
        <v>149</v>
      </c>
      <c r="B123" s="9">
        <v>53.56</v>
      </c>
      <c r="C123">
        <v>44142</v>
      </c>
      <c r="D123" s="29" t="s">
        <v>8</v>
      </c>
      <c r="E123" s="29" t="s">
        <v>532</v>
      </c>
      <c r="F123" s="29" t="s">
        <v>5</v>
      </c>
      <c r="G123" s="9">
        <v>-53.56</v>
      </c>
    </row>
    <row r="124" spans="1:7" x14ac:dyDescent="0.25">
      <c r="A124" s="29" t="s">
        <v>150</v>
      </c>
      <c r="B124" s="9">
        <v>54.35</v>
      </c>
      <c r="C124">
        <v>44207</v>
      </c>
      <c r="D124" s="29" t="s">
        <v>8</v>
      </c>
      <c r="E124" s="29" t="s">
        <v>532</v>
      </c>
      <c r="F124" s="29" t="s">
        <v>22</v>
      </c>
      <c r="G124" s="9">
        <v>-54.35</v>
      </c>
    </row>
    <row r="125" spans="1:7" x14ac:dyDescent="0.25">
      <c r="A125" s="29" t="s">
        <v>151</v>
      </c>
      <c r="B125" s="9">
        <v>99.55</v>
      </c>
      <c r="C125">
        <v>44235</v>
      </c>
      <c r="D125" s="29" t="s">
        <v>12</v>
      </c>
      <c r="E125" s="29" t="s">
        <v>532</v>
      </c>
      <c r="F125" s="29" t="s">
        <v>5</v>
      </c>
      <c r="G125" s="9">
        <v>-99.55</v>
      </c>
    </row>
    <row r="126" spans="1:7" x14ac:dyDescent="0.25">
      <c r="A126" s="29" t="s">
        <v>152</v>
      </c>
      <c r="B126" s="9">
        <v>83.41</v>
      </c>
      <c r="C126">
        <v>44217</v>
      </c>
      <c r="D126" s="29" t="s">
        <v>8</v>
      </c>
      <c r="E126" s="29" t="s">
        <v>532</v>
      </c>
      <c r="F126" s="29" t="s">
        <v>22</v>
      </c>
      <c r="G126" s="9">
        <v>-83.41</v>
      </c>
    </row>
    <row r="127" spans="1:7" x14ac:dyDescent="0.25">
      <c r="A127" s="29" t="s">
        <v>153</v>
      </c>
      <c r="B127" s="9">
        <v>26.8</v>
      </c>
      <c r="C127">
        <v>44121</v>
      </c>
      <c r="D127" s="29" t="s">
        <v>12</v>
      </c>
      <c r="E127" s="29" t="s">
        <v>532</v>
      </c>
      <c r="F127" s="29" t="s">
        <v>21</v>
      </c>
      <c r="G127" s="9">
        <v>-26.8</v>
      </c>
    </row>
    <row r="128" spans="1:7" x14ac:dyDescent="0.25">
      <c r="A128" s="29" t="s">
        <v>154</v>
      </c>
      <c r="B128" s="9">
        <v>79.88</v>
      </c>
      <c r="C128">
        <v>44130</v>
      </c>
      <c r="D128" s="29" t="s">
        <v>11</v>
      </c>
      <c r="E128" s="29" t="s">
        <v>532</v>
      </c>
      <c r="F128" s="29" t="s">
        <v>1</v>
      </c>
      <c r="G128" s="9">
        <v>-79.88</v>
      </c>
    </row>
    <row r="129" spans="1:7" x14ac:dyDescent="0.25">
      <c r="A129" s="29" t="s">
        <v>155</v>
      </c>
      <c r="B129" s="9">
        <v>10.119999999999999</v>
      </c>
      <c r="C129">
        <v>44175</v>
      </c>
      <c r="D129" s="29" t="s">
        <v>11</v>
      </c>
      <c r="E129" s="29" t="s">
        <v>532</v>
      </c>
      <c r="F129" s="29" t="s">
        <v>20</v>
      </c>
      <c r="G129" s="9">
        <v>-10.119999999999999</v>
      </c>
    </row>
    <row r="130" spans="1:7" x14ac:dyDescent="0.25">
      <c r="A130" s="29" t="s">
        <v>156</v>
      </c>
      <c r="B130" s="9">
        <v>98.29</v>
      </c>
      <c r="C130">
        <v>44189</v>
      </c>
      <c r="D130" s="29" t="s">
        <v>9</v>
      </c>
      <c r="E130" s="29" t="s">
        <v>532</v>
      </c>
      <c r="F130" s="29" t="s">
        <v>21</v>
      </c>
      <c r="G130" s="9">
        <v>-98.29</v>
      </c>
    </row>
    <row r="131" spans="1:7" x14ac:dyDescent="0.25">
      <c r="A131" s="29" t="s">
        <v>157</v>
      </c>
      <c r="B131" s="9">
        <v>65.38</v>
      </c>
      <c r="C131">
        <v>44288</v>
      </c>
      <c r="D131" s="29" t="s">
        <v>8</v>
      </c>
      <c r="E131" s="29" t="s">
        <v>15</v>
      </c>
      <c r="F131" s="29" t="s">
        <v>19</v>
      </c>
      <c r="G131" s="9">
        <v>65.38</v>
      </c>
    </row>
    <row r="132" spans="1:7" x14ac:dyDescent="0.25">
      <c r="A132" s="29" t="s">
        <v>158</v>
      </c>
      <c r="B132" s="9">
        <v>25.17</v>
      </c>
      <c r="C132">
        <v>44204</v>
      </c>
      <c r="D132" s="29" t="s">
        <v>11</v>
      </c>
      <c r="E132" s="29" t="s">
        <v>15</v>
      </c>
      <c r="F132" s="29" t="s">
        <v>19</v>
      </c>
      <c r="G132" s="9">
        <v>25.17</v>
      </c>
    </row>
    <row r="133" spans="1:7" x14ac:dyDescent="0.25">
      <c r="A133" s="29" t="s">
        <v>159</v>
      </c>
      <c r="B133" s="9">
        <v>96.52</v>
      </c>
      <c r="C133">
        <v>44216</v>
      </c>
      <c r="D133" s="29" t="s">
        <v>7</v>
      </c>
      <c r="E133" s="29" t="s">
        <v>532</v>
      </c>
      <c r="F133" s="29" t="s">
        <v>4</v>
      </c>
      <c r="G133" s="9">
        <v>-96.52</v>
      </c>
    </row>
    <row r="134" spans="1:7" x14ac:dyDescent="0.25">
      <c r="A134" s="29" t="s">
        <v>160</v>
      </c>
      <c r="B134" s="9">
        <v>90.39</v>
      </c>
      <c r="C134">
        <v>44160</v>
      </c>
      <c r="D134" s="29" t="s">
        <v>8</v>
      </c>
      <c r="E134" s="29" t="s">
        <v>532</v>
      </c>
      <c r="F134" s="29" t="s">
        <v>18</v>
      </c>
      <c r="G134" s="9">
        <v>-90.39</v>
      </c>
    </row>
    <row r="135" spans="1:7" x14ac:dyDescent="0.25">
      <c r="A135" s="29" t="s">
        <v>161</v>
      </c>
      <c r="B135" s="9">
        <v>29.5</v>
      </c>
      <c r="C135">
        <v>44261</v>
      </c>
      <c r="D135" s="29" t="s">
        <v>8</v>
      </c>
      <c r="E135" s="29" t="s">
        <v>532</v>
      </c>
      <c r="F135" s="29" t="s">
        <v>21</v>
      </c>
      <c r="G135" s="9">
        <v>-29.5</v>
      </c>
    </row>
    <row r="136" spans="1:7" x14ac:dyDescent="0.25">
      <c r="A136" s="29" t="s">
        <v>162</v>
      </c>
      <c r="B136" s="9">
        <v>16.309999999999999</v>
      </c>
      <c r="C136">
        <v>44189</v>
      </c>
      <c r="D136" s="29" t="s">
        <v>10</v>
      </c>
      <c r="E136" s="29" t="s">
        <v>532</v>
      </c>
      <c r="F136" s="29" t="s">
        <v>22</v>
      </c>
      <c r="G136" s="9">
        <v>-16.309999999999999</v>
      </c>
    </row>
    <row r="137" spans="1:7" x14ac:dyDescent="0.25">
      <c r="A137" s="29" t="s">
        <v>163</v>
      </c>
      <c r="B137" s="9">
        <v>41.4</v>
      </c>
      <c r="C137">
        <v>44283</v>
      </c>
      <c r="D137" s="29" t="s">
        <v>11</v>
      </c>
      <c r="E137" s="29" t="s">
        <v>532</v>
      </c>
      <c r="F137" s="29" t="s">
        <v>1</v>
      </c>
      <c r="G137" s="9">
        <v>-41.4</v>
      </c>
    </row>
    <row r="138" spans="1:7" x14ac:dyDescent="0.25">
      <c r="A138" s="29" t="s">
        <v>164</v>
      </c>
      <c r="B138" s="9">
        <v>74.37</v>
      </c>
      <c r="C138">
        <v>44198</v>
      </c>
      <c r="D138" s="29" t="s">
        <v>8</v>
      </c>
      <c r="E138" s="29" t="s">
        <v>532</v>
      </c>
      <c r="F138" s="29" t="s">
        <v>22</v>
      </c>
      <c r="G138" s="9">
        <v>-74.37</v>
      </c>
    </row>
    <row r="139" spans="1:7" x14ac:dyDescent="0.25">
      <c r="A139" s="29" t="s">
        <v>165</v>
      </c>
      <c r="B139" s="9">
        <v>99.37</v>
      </c>
      <c r="C139">
        <v>44180</v>
      </c>
      <c r="D139" s="29" t="s">
        <v>7</v>
      </c>
      <c r="E139" s="29" t="s">
        <v>532</v>
      </c>
      <c r="F139" s="29" t="s">
        <v>20</v>
      </c>
      <c r="G139" s="9">
        <v>-99.37</v>
      </c>
    </row>
    <row r="140" spans="1:7" x14ac:dyDescent="0.25">
      <c r="A140" s="29" t="s">
        <v>166</v>
      </c>
      <c r="B140" s="9">
        <v>40.270000000000003</v>
      </c>
      <c r="C140">
        <v>44192</v>
      </c>
      <c r="D140" s="29" t="s">
        <v>12</v>
      </c>
      <c r="E140" s="29" t="s">
        <v>532</v>
      </c>
      <c r="F140" s="29" t="s">
        <v>22</v>
      </c>
      <c r="G140" s="9">
        <v>-40.270000000000003</v>
      </c>
    </row>
    <row r="141" spans="1:7" x14ac:dyDescent="0.25">
      <c r="A141" s="29" t="s">
        <v>167</v>
      </c>
      <c r="B141" s="9">
        <v>70.94</v>
      </c>
      <c r="C141">
        <v>44122</v>
      </c>
      <c r="D141" s="29" t="s">
        <v>8</v>
      </c>
      <c r="E141" s="29" t="s">
        <v>532</v>
      </c>
      <c r="F141" s="29" t="s">
        <v>21</v>
      </c>
      <c r="G141" s="9">
        <v>-70.94</v>
      </c>
    </row>
    <row r="142" spans="1:7" x14ac:dyDescent="0.25">
      <c r="A142" s="29" t="s">
        <v>168</v>
      </c>
      <c r="B142" s="9">
        <v>13.53</v>
      </c>
      <c r="C142">
        <v>44132</v>
      </c>
      <c r="D142" s="29" t="s">
        <v>7</v>
      </c>
      <c r="E142" s="29" t="s">
        <v>532</v>
      </c>
      <c r="F142" s="29" t="s">
        <v>2</v>
      </c>
      <c r="G142" s="9">
        <v>-13.53</v>
      </c>
    </row>
    <row r="143" spans="1:7" x14ac:dyDescent="0.25">
      <c r="A143" s="29" t="s">
        <v>169</v>
      </c>
      <c r="B143" s="9">
        <v>60.07</v>
      </c>
      <c r="C143">
        <v>44217</v>
      </c>
      <c r="D143" s="29" t="s">
        <v>10</v>
      </c>
      <c r="E143" s="29" t="s">
        <v>532</v>
      </c>
      <c r="F143" s="29" t="s">
        <v>20</v>
      </c>
      <c r="G143" s="9">
        <v>-60.07</v>
      </c>
    </row>
    <row r="144" spans="1:7" x14ac:dyDescent="0.25">
      <c r="A144" s="29" t="s">
        <v>170</v>
      </c>
      <c r="B144" s="9">
        <v>62.17</v>
      </c>
      <c r="C144">
        <v>44163</v>
      </c>
      <c r="D144" s="29" t="s">
        <v>11</v>
      </c>
      <c r="E144" s="29" t="s">
        <v>15</v>
      </c>
      <c r="F144" s="29" t="s">
        <v>520</v>
      </c>
      <c r="G144" s="9">
        <v>62.17</v>
      </c>
    </row>
    <row r="145" spans="1:7" x14ac:dyDescent="0.25">
      <c r="A145" s="29" t="s">
        <v>171</v>
      </c>
      <c r="B145" s="9">
        <v>93.71</v>
      </c>
      <c r="C145">
        <v>44173</v>
      </c>
      <c r="D145" s="29" t="s">
        <v>10</v>
      </c>
      <c r="E145" s="29" t="s">
        <v>532</v>
      </c>
      <c r="F145" s="29" t="s">
        <v>3</v>
      </c>
      <c r="G145" s="9">
        <v>-93.71</v>
      </c>
    </row>
    <row r="146" spans="1:7" x14ac:dyDescent="0.25">
      <c r="A146" s="29" t="s">
        <v>172</v>
      </c>
      <c r="B146" s="9">
        <v>43.32</v>
      </c>
      <c r="C146">
        <v>44262</v>
      </c>
      <c r="D146" s="29" t="s">
        <v>10</v>
      </c>
      <c r="E146" s="29" t="s">
        <v>532</v>
      </c>
      <c r="F146" s="29" t="s">
        <v>2</v>
      </c>
      <c r="G146" s="9">
        <v>-43.32</v>
      </c>
    </row>
    <row r="147" spans="1:7" x14ac:dyDescent="0.25">
      <c r="A147" s="29" t="s">
        <v>173</v>
      </c>
      <c r="B147" s="9">
        <v>74.930000000000007</v>
      </c>
      <c r="C147">
        <v>44171</v>
      </c>
      <c r="D147" s="29" t="s">
        <v>12</v>
      </c>
      <c r="E147" s="29" t="s">
        <v>532</v>
      </c>
      <c r="F147" s="29" t="s">
        <v>0</v>
      </c>
      <c r="G147" s="9">
        <v>-74.930000000000007</v>
      </c>
    </row>
    <row r="148" spans="1:7" x14ac:dyDescent="0.25">
      <c r="A148" s="29" t="s">
        <v>174</v>
      </c>
      <c r="B148" s="9">
        <v>52.55</v>
      </c>
      <c r="C148">
        <v>44287</v>
      </c>
      <c r="D148" s="29" t="s">
        <v>8</v>
      </c>
      <c r="E148" s="29" t="s">
        <v>532</v>
      </c>
      <c r="F148" s="29" t="s">
        <v>3</v>
      </c>
      <c r="G148" s="9">
        <v>-52.55</v>
      </c>
    </row>
    <row r="149" spans="1:7" x14ac:dyDescent="0.25">
      <c r="A149" s="29" t="s">
        <v>175</v>
      </c>
      <c r="B149" s="9">
        <v>45.56</v>
      </c>
      <c r="C149">
        <v>44284</v>
      </c>
      <c r="D149" s="29" t="s">
        <v>8</v>
      </c>
      <c r="E149" s="29" t="s">
        <v>532</v>
      </c>
      <c r="F149" s="29" t="s">
        <v>2</v>
      </c>
      <c r="G149" s="9">
        <v>-45.56</v>
      </c>
    </row>
    <row r="150" spans="1:7" x14ac:dyDescent="0.25">
      <c r="A150" s="29" t="s">
        <v>176</v>
      </c>
      <c r="B150" s="9">
        <v>46.74</v>
      </c>
      <c r="C150">
        <v>44227</v>
      </c>
      <c r="D150" s="29" t="s">
        <v>9</v>
      </c>
      <c r="E150" s="29" t="s">
        <v>532</v>
      </c>
      <c r="F150" s="29" t="s">
        <v>0</v>
      </c>
      <c r="G150" s="9">
        <v>-46.74</v>
      </c>
    </row>
    <row r="151" spans="1:7" x14ac:dyDescent="0.25">
      <c r="A151" s="29" t="s">
        <v>177</v>
      </c>
      <c r="B151" s="9">
        <v>36.64</v>
      </c>
      <c r="C151">
        <v>44241</v>
      </c>
      <c r="D151" s="29" t="s">
        <v>8</v>
      </c>
      <c r="E151" s="29" t="s">
        <v>532</v>
      </c>
      <c r="F151" s="29" t="s">
        <v>23</v>
      </c>
      <c r="G151" s="9">
        <v>-36.64</v>
      </c>
    </row>
    <row r="152" spans="1:7" x14ac:dyDescent="0.25">
      <c r="A152" s="29" t="s">
        <v>178</v>
      </c>
      <c r="B152" s="9">
        <v>7.02</v>
      </c>
      <c r="C152">
        <v>44177</v>
      </c>
      <c r="D152" s="29" t="s">
        <v>9</v>
      </c>
      <c r="E152" s="29" t="s">
        <v>15</v>
      </c>
      <c r="F152" s="29" t="s">
        <v>520</v>
      </c>
      <c r="G152" s="9">
        <v>7.02</v>
      </c>
    </row>
    <row r="153" spans="1:7" x14ac:dyDescent="0.25">
      <c r="A153" s="29" t="s">
        <v>179</v>
      </c>
      <c r="B153" s="9">
        <v>82.06</v>
      </c>
      <c r="C153">
        <v>44127</v>
      </c>
      <c r="D153" s="29" t="s">
        <v>7</v>
      </c>
      <c r="E153" s="29" t="s">
        <v>532</v>
      </c>
      <c r="F153" s="29" t="s">
        <v>1</v>
      </c>
      <c r="G153" s="9">
        <v>-82.06</v>
      </c>
    </row>
    <row r="154" spans="1:7" x14ac:dyDescent="0.25">
      <c r="A154" s="29" t="s">
        <v>180</v>
      </c>
      <c r="B154" s="9">
        <v>81.97</v>
      </c>
      <c r="C154">
        <v>44168</v>
      </c>
      <c r="D154" s="29" t="s">
        <v>11</v>
      </c>
      <c r="E154" s="29" t="s">
        <v>532</v>
      </c>
      <c r="F154" s="29" t="s">
        <v>20</v>
      </c>
      <c r="G154" s="9">
        <v>-81.97</v>
      </c>
    </row>
    <row r="155" spans="1:7" x14ac:dyDescent="0.25">
      <c r="A155" s="29" t="s">
        <v>181</v>
      </c>
      <c r="B155" s="9">
        <v>47.69</v>
      </c>
      <c r="C155">
        <v>44219</v>
      </c>
      <c r="D155" s="29" t="s">
        <v>11</v>
      </c>
      <c r="E155" s="29" t="s">
        <v>15</v>
      </c>
      <c r="F155" s="29" t="s">
        <v>19</v>
      </c>
      <c r="G155" s="9">
        <v>47.69</v>
      </c>
    </row>
    <row r="156" spans="1:7" x14ac:dyDescent="0.25">
      <c r="A156" s="29" t="s">
        <v>182</v>
      </c>
      <c r="B156" s="9">
        <v>24.75</v>
      </c>
      <c r="C156">
        <v>44119</v>
      </c>
      <c r="D156" s="29" t="s">
        <v>11</v>
      </c>
      <c r="E156" s="29" t="s">
        <v>532</v>
      </c>
      <c r="F156" s="29" t="s">
        <v>20</v>
      </c>
      <c r="G156" s="9">
        <v>-24.75</v>
      </c>
    </row>
    <row r="157" spans="1:7" x14ac:dyDescent="0.25">
      <c r="A157" s="29" t="s">
        <v>183</v>
      </c>
      <c r="B157" s="9">
        <v>11.79</v>
      </c>
      <c r="C157">
        <v>44223</v>
      </c>
      <c r="D157" s="29" t="s">
        <v>12</v>
      </c>
      <c r="E157" s="29" t="s">
        <v>532</v>
      </c>
      <c r="F157" s="29" t="s">
        <v>4</v>
      </c>
      <c r="G157" s="9">
        <v>-11.79</v>
      </c>
    </row>
    <row r="158" spans="1:7" x14ac:dyDescent="0.25">
      <c r="A158" s="29" t="s">
        <v>184</v>
      </c>
      <c r="B158" s="9">
        <v>33.53</v>
      </c>
      <c r="C158">
        <v>44219</v>
      </c>
      <c r="D158" s="29" t="s">
        <v>7</v>
      </c>
      <c r="E158" s="29" t="s">
        <v>532</v>
      </c>
      <c r="F158" s="29" t="s">
        <v>4</v>
      </c>
      <c r="G158" s="9">
        <v>-33.53</v>
      </c>
    </row>
    <row r="159" spans="1:7" x14ac:dyDescent="0.25">
      <c r="A159" s="29" t="s">
        <v>185</v>
      </c>
      <c r="B159" s="9">
        <v>76.45</v>
      </c>
      <c r="C159">
        <v>44196</v>
      </c>
      <c r="D159" s="29" t="s">
        <v>9</v>
      </c>
      <c r="E159" s="29" t="s">
        <v>15</v>
      </c>
      <c r="F159" s="29" t="s">
        <v>19</v>
      </c>
      <c r="G159" s="9">
        <v>76.45</v>
      </c>
    </row>
    <row r="160" spans="1:7" x14ac:dyDescent="0.25">
      <c r="A160" s="29" t="s">
        <v>186</v>
      </c>
      <c r="B160" s="9">
        <v>52.69</v>
      </c>
      <c r="C160">
        <v>44116</v>
      </c>
      <c r="D160" s="29" t="s">
        <v>11</v>
      </c>
      <c r="E160" s="29" t="s">
        <v>532</v>
      </c>
      <c r="F160" s="29" t="s">
        <v>20</v>
      </c>
      <c r="G160" s="9">
        <v>-52.69</v>
      </c>
    </row>
    <row r="161" spans="1:7" x14ac:dyDescent="0.25">
      <c r="A161" s="29" t="s">
        <v>187</v>
      </c>
      <c r="B161" s="9">
        <v>90.71</v>
      </c>
      <c r="C161">
        <v>44279</v>
      </c>
      <c r="D161" s="29" t="s">
        <v>12</v>
      </c>
      <c r="E161" s="29" t="s">
        <v>532</v>
      </c>
      <c r="F161" s="29" t="s">
        <v>18</v>
      </c>
      <c r="G161" s="9">
        <v>-90.71</v>
      </c>
    </row>
    <row r="162" spans="1:7" x14ac:dyDescent="0.25">
      <c r="A162" s="29" t="s">
        <v>188</v>
      </c>
      <c r="B162" s="9">
        <v>60.49</v>
      </c>
      <c r="C162">
        <v>44150</v>
      </c>
      <c r="D162" s="29" t="s">
        <v>12</v>
      </c>
      <c r="E162" s="29" t="s">
        <v>532</v>
      </c>
      <c r="F162" s="29" t="s">
        <v>3</v>
      </c>
      <c r="G162" s="9">
        <v>-60.49</v>
      </c>
    </row>
    <row r="163" spans="1:7" x14ac:dyDescent="0.25">
      <c r="A163" s="29" t="s">
        <v>189</v>
      </c>
      <c r="B163" s="9">
        <v>44.03</v>
      </c>
      <c r="C163">
        <v>44135</v>
      </c>
      <c r="D163" s="29" t="s">
        <v>8</v>
      </c>
      <c r="E163" s="29" t="s">
        <v>532</v>
      </c>
      <c r="F163" s="29" t="s">
        <v>2</v>
      </c>
      <c r="G163" s="9">
        <v>-44.03</v>
      </c>
    </row>
    <row r="164" spans="1:7" x14ac:dyDescent="0.25">
      <c r="A164" s="29" t="s">
        <v>190</v>
      </c>
      <c r="B164" s="9">
        <v>12.47</v>
      </c>
      <c r="C164">
        <v>44139</v>
      </c>
      <c r="D164" s="29" t="s">
        <v>7</v>
      </c>
      <c r="E164" s="29" t="s">
        <v>532</v>
      </c>
      <c r="F164" s="29" t="s">
        <v>6</v>
      </c>
      <c r="G164" s="9">
        <v>-12.47</v>
      </c>
    </row>
    <row r="165" spans="1:7" x14ac:dyDescent="0.25">
      <c r="A165" s="29" t="s">
        <v>191</v>
      </c>
      <c r="B165" s="9">
        <v>87.48</v>
      </c>
      <c r="C165">
        <v>44242</v>
      </c>
      <c r="D165" s="29" t="s">
        <v>8</v>
      </c>
      <c r="E165" s="29" t="s">
        <v>532</v>
      </c>
      <c r="F165" s="29" t="s">
        <v>5</v>
      </c>
      <c r="G165" s="9">
        <v>-87.48</v>
      </c>
    </row>
    <row r="166" spans="1:7" x14ac:dyDescent="0.25">
      <c r="A166" s="29" t="s">
        <v>192</v>
      </c>
      <c r="B166" s="9">
        <v>21.39</v>
      </c>
      <c r="C166">
        <v>44173</v>
      </c>
      <c r="D166" s="29" t="s">
        <v>9</v>
      </c>
      <c r="E166" s="29" t="s">
        <v>532</v>
      </c>
      <c r="F166" s="29" t="s">
        <v>2</v>
      </c>
      <c r="G166" s="9">
        <v>-21.39</v>
      </c>
    </row>
    <row r="167" spans="1:7" x14ac:dyDescent="0.25">
      <c r="A167" s="29" t="s">
        <v>193</v>
      </c>
      <c r="B167" s="9">
        <v>60.29</v>
      </c>
      <c r="C167">
        <v>44121</v>
      </c>
      <c r="D167" s="29" t="s">
        <v>11</v>
      </c>
      <c r="E167" s="29" t="s">
        <v>532</v>
      </c>
      <c r="F167" s="29" t="s">
        <v>6</v>
      </c>
      <c r="G167" s="9">
        <v>-60.29</v>
      </c>
    </row>
    <row r="168" spans="1:7" x14ac:dyDescent="0.25">
      <c r="A168" s="29" t="s">
        <v>194</v>
      </c>
      <c r="B168" s="9">
        <v>9.5500000000000007</v>
      </c>
      <c r="C168">
        <v>44165</v>
      </c>
      <c r="D168" s="29" t="s">
        <v>10</v>
      </c>
      <c r="E168" s="29" t="s">
        <v>15</v>
      </c>
      <c r="F168" s="29" t="s">
        <v>19</v>
      </c>
      <c r="G168" s="9">
        <v>9.5500000000000007</v>
      </c>
    </row>
    <row r="169" spans="1:7" x14ac:dyDescent="0.25">
      <c r="A169" s="29" t="s">
        <v>195</v>
      </c>
      <c r="B169" s="9">
        <v>37.520000000000003</v>
      </c>
      <c r="C169">
        <v>44264</v>
      </c>
      <c r="D169" s="29" t="s">
        <v>8</v>
      </c>
      <c r="E169" s="29" t="s">
        <v>15</v>
      </c>
      <c r="F169" s="29" t="s">
        <v>19</v>
      </c>
      <c r="G169" s="9">
        <v>37.520000000000003</v>
      </c>
    </row>
    <row r="170" spans="1:7" x14ac:dyDescent="0.25">
      <c r="A170" s="29" t="s">
        <v>196</v>
      </c>
      <c r="B170" s="9">
        <v>43.37</v>
      </c>
      <c r="C170">
        <v>44119</v>
      </c>
      <c r="D170" s="29" t="s">
        <v>8</v>
      </c>
      <c r="E170" s="29" t="s">
        <v>532</v>
      </c>
      <c r="F170" s="29" t="s">
        <v>22</v>
      </c>
      <c r="G170" s="9">
        <v>-43.37</v>
      </c>
    </row>
    <row r="171" spans="1:7" x14ac:dyDescent="0.25">
      <c r="A171" s="29" t="s">
        <v>197</v>
      </c>
      <c r="B171" s="9">
        <v>84.06</v>
      </c>
      <c r="C171">
        <v>44260</v>
      </c>
      <c r="D171" s="29" t="s">
        <v>10</v>
      </c>
      <c r="E171" s="29" t="s">
        <v>532</v>
      </c>
      <c r="F171" s="29" t="s">
        <v>1</v>
      </c>
      <c r="G171" s="9">
        <v>-84.06</v>
      </c>
    </row>
    <row r="172" spans="1:7" x14ac:dyDescent="0.25">
      <c r="A172" s="29" t="s">
        <v>198</v>
      </c>
      <c r="B172" s="9">
        <v>82.58</v>
      </c>
      <c r="C172">
        <v>44214</v>
      </c>
      <c r="D172" s="29" t="s">
        <v>8</v>
      </c>
      <c r="E172" s="29" t="s">
        <v>532</v>
      </c>
      <c r="F172" s="29" t="s">
        <v>2</v>
      </c>
      <c r="G172" s="9">
        <v>-82.58</v>
      </c>
    </row>
    <row r="173" spans="1:7" x14ac:dyDescent="0.25">
      <c r="A173" s="29" t="s">
        <v>199</v>
      </c>
      <c r="B173" s="9">
        <v>45.62</v>
      </c>
      <c r="C173">
        <v>44279</v>
      </c>
      <c r="D173" s="29" t="s">
        <v>9</v>
      </c>
      <c r="E173" s="29" t="s">
        <v>532</v>
      </c>
      <c r="F173" s="29" t="s">
        <v>18</v>
      </c>
      <c r="G173" s="9">
        <v>-45.62</v>
      </c>
    </row>
    <row r="174" spans="1:7" x14ac:dyDescent="0.25">
      <c r="A174" s="29" t="s">
        <v>200</v>
      </c>
      <c r="B174" s="9">
        <v>26.7</v>
      </c>
      <c r="C174">
        <v>44231</v>
      </c>
      <c r="D174" s="29" t="s">
        <v>7</v>
      </c>
      <c r="E174" s="29" t="s">
        <v>532</v>
      </c>
      <c r="F174" s="29" t="s">
        <v>4</v>
      </c>
      <c r="G174" s="9">
        <v>-26.7</v>
      </c>
    </row>
    <row r="175" spans="1:7" x14ac:dyDescent="0.25">
      <c r="A175" s="29" t="s">
        <v>201</v>
      </c>
      <c r="B175" s="9">
        <v>45.74</v>
      </c>
      <c r="C175">
        <v>44236</v>
      </c>
      <c r="D175" s="29" t="s">
        <v>8</v>
      </c>
      <c r="E175" s="29" t="s">
        <v>532</v>
      </c>
      <c r="F175" s="29" t="s">
        <v>1</v>
      </c>
      <c r="G175" s="9">
        <v>-45.74</v>
      </c>
    </row>
    <row r="176" spans="1:7" x14ac:dyDescent="0.25">
      <c r="A176" s="29" t="s">
        <v>202</v>
      </c>
      <c r="B176" s="9">
        <v>59.66</v>
      </c>
      <c r="C176">
        <v>44226</v>
      </c>
      <c r="D176" s="29" t="s">
        <v>8</v>
      </c>
      <c r="E176" s="29" t="s">
        <v>15</v>
      </c>
      <c r="F176" s="29" t="s">
        <v>520</v>
      </c>
      <c r="G176" s="9">
        <v>59.66</v>
      </c>
    </row>
    <row r="177" spans="1:7" x14ac:dyDescent="0.25">
      <c r="A177" s="29" t="s">
        <v>203</v>
      </c>
      <c r="B177" s="9">
        <v>81.42</v>
      </c>
      <c r="C177">
        <v>44166</v>
      </c>
      <c r="D177" s="29" t="s">
        <v>9</v>
      </c>
      <c r="E177" s="29" t="s">
        <v>532</v>
      </c>
      <c r="F177" s="29" t="s">
        <v>0</v>
      </c>
      <c r="G177" s="9">
        <v>-81.42</v>
      </c>
    </row>
    <row r="178" spans="1:7" x14ac:dyDescent="0.25">
      <c r="A178" s="29" t="s">
        <v>204</v>
      </c>
      <c r="B178" s="9">
        <v>74.13</v>
      </c>
      <c r="C178">
        <v>44203</v>
      </c>
      <c r="D178" s="29" t="s">
        <v>10</v>
      </c>
      <c r="E178" s="29" t="s">
        <v>532</v>
      </c>
      <c r="F178" s="29" t="s">
        <v>23</v>
      </c>
      <c r="G178" s="9">
        <v>-74.13</v>
      </c>
    </row>
    <row r="179" spans="1:7" x14ac:dyDescent="0.25">
      <c r="A179" s="29" t="s">
        <v>205</v>
      </c>
      <c r="B179" s="9">
        <v>14.25</v>
      </c>
      <c r="C179">
        <v>44287</v>
      </c>
      <c r="D179" s="29" t="s">
        <v>12</v>
      </c>
      <c r="E179" s="29" t="s">
        <v>532</v>
      </c>
      <c r="F179" s="29" t="s">
        <v>3</v>
      </c>
      <c r="G179" s="9">
        <v>-14.25</v>
      </c>
    </row>
    <row r="180" spans="1:7" x14ac:dyDescent="0.25">
      <c r="A180" s="29" t="s">
        <v>206</v>
      </c>
      <c r="B180" s="9">
        <v>11.16</v>
      </c>
      <c r="C180">
        <v>44218</v>
      </c>
      <c r="D180" s="29" t="s">
        <v>12</v>
      </c>
      <c r="E180" s="29" t="s">
        <v>532</v>
      </c>
      <c r="F180" s="29" t="s">
        <v>23</v>
      </c>
      <c r="G180" s="9">
        <v>-11.16</v>
      </c>
    </row>
    <row r="181" spans="1:7" x14ac:dyDescent="0.25">
      <c r="A181" s="29" t="s">
        <v>207</v>
      </c>
      <c r="B181" s="9">
        <v>48.44</v>
      </c>
      <c r="C181">
        <v>44276</v>
      </c>
      <c r="D181" s="29" t="s">
        <v>9</v>
      </c>
      <c r="E181" s="29" t="s">
        <v>532</v>
      </c>
      <c r="F181" s="29" t="s">
        <v>18</v>
      </c>
      <c r="G181" s="9">
        <v>-48.44</v>
      </c>
    </row>
    <row r="182" spans="1:7" x14ac:dyDescent="0.25">
      <c r="A182" s="29" t="s">
        <v>208</v>
      </c>
      <c r="B182" s="9">
        <v>96.86</v>
      </c>
      <c r="C182">
        <v>44258</v>
      </c>
      <c r="D182" s="29" t="s">
        <v>7</v>
      </c>
      <c r="E182" s="29" t="s">
        <v>532</v>
      </c>
      <c r="F182" s="29" t="s">
        <v>2</v>
      </c>
      <c r="G182" s="9">
        <v>-96.86</v>
      </c>
    </row>
    <row r="183" spans="1:7" x14ac:dyDescent="0.25">
      <c r="A183" s="29" t="s">
        <v>209</v>
      </c>
      <c r="B183" s="9">
        <v>79.06</v>
      </c>
      <c r="C183">
        <v>44239</v>
      </c>
      <c r="D183" s="29" t="s">
        <v>9</v>
      </c>
      <c r="E183" s="29" t="s">
        <v>532</v>
      </c>
      <c r="F183" s="29" t="s">
        <v>4</v>
      </c>
      <c r="G183" s="9">
        <v>-79.06</v>
      </c>
    </row>
    <row r="184" spans="1:7" x14ac:dyDescent="0.25">
      <c r="A184" s="29" t="s">
        <v>210</v>
      </c>
      <c r="B184" s="9">
        <v>41.51</v>
      </c>
      <c r="C184">
        <v>44283</v>
      </c>
      <c r="D184" s="29" t="s">
        <v>11</v>
      </c>
      <c r="E184" s="29" t="s">
        <v>532</v>
      </c>
      <c r="F184" s="29" t="s">
        <v>3</v>
      </c>
      <c r="G184" s="9">
        <v>-41.51</v>
      </c>
    </row>
    <row r="185" spans="1:7" x14ac:dyDescent="0.25">
      <c r="A185" s="29" t="s">
        <v>211</v>
      </c>
      <c r="B185" s="9">
        <v>49.91</v>
      </c>
      <c r="C185">
        <v>44252</v>
      </c>
      <c r="D185" s="29" t="s">
        <v>11</v>
      </c>
      <c r="E185" s="29" t="s">
        <v>532</v>
      </c>
      <c r="F185" s="29" t="s">
        <v>21</v>
      </c>
      <c r="G185" s="9">
        <v>-49.91</v>
      </c>
    </row>
    <row r="186" spans="1:7" x14ac:dyDescent="0.25">
      <c r="A186" s="29" t="s">
        <v>212</v>
      </c>
      <c r="B186" s="9">
        <v>77.17</v>
      </c>
      <c r="C186">
        <v>44252</v>
      </c>
      <c r="D186" s="29" t="s">
        <v>9</v>
      </c>
      <c r="E186" s="29" t="s">
        <v>532</v>
      </c>
      <c r="F186" s="29" t="s">
        <v>5</v>
      </c>
      <c r="G186" s="9">
        <v>-77.17</v>
      </c>
    </row>
    <row r="187" spans="1:7" x14ac:dyDescent="0.25">
      <c r="A187" s="29" t="s">
        <v>213</v>
      </c>
      <c r="B187" s="9">
        <v>63.51</v>
      </c>
      <c r="C187">
        <v>44128</v>
      </c>
      <c r="D187" s="29" t="s">
        <v>12</v>
      </c>
      <c r="E187" s="29" t="s">
        <v>532</v>
      </c>
      <c r="F187" s="29" t="s">
        <v>5</v>
      </c>
      <c r="G187" s="9">
        <v>-63.51</v>
      </c>
    </row>
    <row r="188" spans="1:7" x14ac:dyDescent="0.25">
      <c r="A188" s="29" t="s">
        <v>214</v>
      </c>
      <c r="B188" s="9">
        <v>58.92</v>
      </c>
      <c r="C188">
        <v>44190</v>
      </c>
      <c r="D188" s="29" t="s">
        <v>12</v>
      </c>
      <c r="E188" s="29" t="s">
        <v>532</v>
      </c>
      <c r="F188" s="29" t="s">
        <v>20</v>
      </c>
      <c r="G188" s="9">
        <v>-58.92</v>
      </c>
    </row>
    <row r="189" spans="1:7" x14ac:dyDescent="0.25">
      <c r="A189" s="29" t="s">
        <v>215</v>
      </c>
      <c r="B189" s="9">
        <v>52.73</v>
      </c>
      <c r="C189">
        <v>44221</v>
      </c>
      <c r="D189" s="29" t="s">
        <v>12</v>
      </c>
      <c r="E189" s="29" t="s">
        <v>15</v>
      </c>
      <c r="F189" s="29" t="s">
        <v>19</v>
      </c>
      <c r="G189" s="9">
        <v>52.73</v>
      </c>
    </row>
    <row r="190" spans="1:7" x14ac:dyDescent="0.25">
      <c r="A190" s="29" t="s">
        <v>216</v>
      </c>
      <c r="B190" s="9">
        <v>72.790000000000006</v>
      </c>
      <c r="C190">
        <v>44139</v>
      </c>
      <c r="D190" s="29" t="s">
        <v>11</v>
      </c>
      <c r="E190" s="29" t="s">
        <v>532</v>
      </c>
      <c r="F190" s="29" t="s">
        <v>3</v>
      </c>
      <c r="G190" s="9">
        <v>-72.790000000000006</v>
      </c>
    </row>
    <row r="191" spans="1:7" x14ac:dyDescent="0.25">
      <c r="A191" s="29" t="s">
        <v>217</v>
      </c>
      <c r="B191" s="9">
        <v>38.56</v>
      </c>
      <c r="C191">
        <v>44182</v>
      </c>
      <c r="D191" s="29" t="s">
        <v>7</v>
      </c>
      <c r="E191" s="29" t="s">
        <v>532</v>
      </c>
      <c r="F191" s="29" t="s">
        <v>23</v>
      </c>
      <c r="G191" s="9">
        <v>-38.56</v>
      </c>
    </row>
    <row r="192" spans="1:7" x14ac:dyDescent="0.25">
      <c r="A192" s="29" t="s">
        <v>218</v>
      </c>
      <c r="B192" s="9">
        <v>35.81</v>
      </c>
      <c r="C192">
        <v>44224</v>
      </c>
      <c r="D192" s="29" t="s">
        <v>9</v>
      </c>
      <c r="E192" s="29" t="s">
        <v>532</v>
      </c>
      <c r="F192" s="29" t="s">
        <v>0</v>
      </c>
      <c r="G192" s="9">
        <v>-35.81</v>
      </c>
    </row>
    <row r="193" spans="1:7" x14ac:dyDescent="0.25">
      <c r="A193" s="29" t="s">
        <v>219</v>
      </c>
      <c r="B193" s="9">
        <v>44.88</v>
      </c>
      <c r="C193">
        <v>44130</v>
      </c>
      <c r="D193" s="29" t="s">
        <v>11</v>
      </c>
      <c r="E193" s="29" t="s">
        <v>532</v>
      </c>
      <c r="F193" s="29" t="s">
        <v>20</v>
      </c>
      <c r="G193" s="9">
        <v>-44.88</v>
      </c>
    </row>
    <row r="194" spans="1:7" x14ac:dyDescent="0.25">
      <c r="A194" s="29" t="s">
        <v>220</v>
      </c>
      <c r="B194" s="9">
        <v>40.44</v>
      </c>
      <c r="C194">
        <v>44289</v>
      </c>
      <c r="D194" s="29" t="s">
        <v>8</v>
      </c>
      <c r="E194" s="29" t="s">
        <v>532</v>
      </c>
      <c r="F194" s="29" t="s">
        <v>5</v>
      </c>
      <c r="G194" s="9">
        <v>-40.44</v>
      </c>
    </row>
    <row r="195" spans="1:7" x14ac:dyDescent="0.25">
      <c r="A195" s="29" t="s">
        <v>221</v>
      </c>
      <c r="B195" s="9">
        <v>72.19</v>
      </c>
      <c r="C195">
        <v>44265</v>
      </c>
      <c r="D195" s="29" t="s">
        <v>7</v>
      </c>
      <c r="E195" s="29" t="s">
        <v>532</v>
      </c>
      <c r="F195" s="29" t="s">
        <v>2</v>
      </c>
      <c r="G195" s="9">
        <v>-72.19</v>
      </c>
    </row>
    <row r="196" spans="1:7" x14ac:dyDescent="0.25">
      <c r="A196" s="29" t="s">
        <v>222</v>
      </c>
      <c r="B196" s="9">
        <v>19.84</v>
      </c>
      <c r="C196">
        <v>44217</v>
      </c>
      <c r="D196" s="29" t="s">
        <v>10</v>
      </c>
      <c r="E196" s="29" t="s">
        <v>532</v>
      </c>
      <c r="F196" s="29" t="s">
        <v>5</v>
      </c>
      <c r="G196" s="9">
        <v>-19.84</v>
      </c>
    </row>
    <row r="197" spans="1:7" x14ac:dyDescent="0.25">
      <c r="A197" s="29" t="s">
        <v>223</v>
      </c>
      <c r="B197" s="9">
        <v>8.2100000000000009</v>
      </c>
      <c r="C197">
        <v>44182</v>
      </c>
      <c r="D197" s="29" t="s">
        <v>10</v>
      </c>
      <c r="E197" s="29" t="s">
        <v>15</v>
      </c>
      <c r="F197" s="29" t="s">
        <v>520</v>
      </c>
      <c r="G197" s="9">
        <v>8.2100000000000009</v>
      </c>
    </row>
    <row r="198" spans="1:7" x14ac:dyDescent="0.25">
      <c r="A198" s="29" t="s">
        <v>224</v>
      </c>
      <c r="B198" s="9">
        <v>5.38</v>
      </c>
      <c r="C198">
        <v>44266</v>
      </c>
      <c r="D198" s="29" t="s">
        <v>7</v>
      </c>
      <c r="E198" s="29" t="s">
        <v>532</v>
      </c>
      <c r="F198" s="29" t="s">
        <v>6</v>
      </c>
      <c r="G198" s="9">
        <v>-5.38</v>
      </c>
    </row>
    <row r="199" spans="1:7" x14ac:dyDescent="0.25">
      <c r="A199" s="29" t="s">
        <v>225</v>
      </c>
      <c r="B199" s="9">
        <v>20.100000000000001</v>
      </c>
      <c r="C199">
        <v>44183</v>
      </c>
      <c r="D199" s="29" t="s">
        <v>8</v>
      </c>
      <c r="E199" s="29" t="s">
        <v>15</v>
      </c>
      <c r="F199" s="29" t="s">
        <v>520</v>
      </c>
      <c r="G199" s="9">
        <v>20.100000000000001</v>
      </c>
    </row>
    <row r="200" spans="1:7" x14ac:dyDescent="0.25">
      <c r="A200" s="29" t="s">
        <v>226</v>
      </c>
      <c r="B200" s="9">
        <v>57.53</v>
      </c>
      <c r="C200">
        <v>44189</v>
      </c>
      <c r="D200" s="29" t="s">
        <v>9</v>
      </c>
      <c r="E200" s="29" t="s">
        <v>532</v>
      </c>
      <c r="F200" s="29" t="s">
        <v>22</v>
      </c>
      <c r="G200" s="9">
        <v>-57.53</v>
      </c>
    </row>
    <row r="201" spans="1:7" x14ac:dyDescent="0.25">
      <c r="A201" s="29" t="s">
        <v>227</v>
      </c>
      <c r="B201" s="9">
        <v>29.96</v>
      </c>
      <c r="C201">
        <v>44258</v>
      </c>
      <c r="D201" s="29" t="s">
        <v>10</v>
      </c>
      <c r="E201" s="29" t="s">
        <v>532</v>
      </c>
      <c r="F201" s="29" t="s">
        <v>18</v>
      </c>
      <c r="G201" s="9">
        <v>-29.96</v>
      </c>
    </row>
    <row r="202" spans="1:7" x14ac:dyDescent="0.25">
      <c r="A202" s="29" t="s">
        <v>228</v>
      </c>
      <c r="B202" s="9">
        <v>99.18</v>
      </c>
      <c r="C202">
        <v>44229</v>
      </c>
      <c r="D202" s="29" t="s">
        <v>8</v>
      </c>
      <c r="E202" s="29" t="s">
        <v>532</v>
      </c>
      <c r="F202" s="29" t="s">
        <v>23</v>
      </c>
      <c r="G202" s="9">
        <v>-99.18</v>
      </c>
    </row>
    <row r="203" spans="1:7" x14ac:dyDescent="0.25">
      <c r="A203" s="29" t="s">
        <v>229</v>
      </c>
      <c r="B203" s="9">
        <v>55.68</v>
      </c>
      <c r="C203">
        <v>44228</v>
      </c>
      <c r="D203" s="29" t="s">
        <v>7</v>
      </c>
      <c r="E203" s="29" t="s">
        <v>532</v>
      </c>
      <c r="F203" s="29" t="s">
        <v>3</v>
      </c>
      <c r="G203" s="9">
        <v>-55.68</v>
      </c>
    </row>
    <row r="204" spans="1:7" x14ac:dyDescent="0.25">
      <c r="A204" s="29" t="s">
        <v>230</v>
      </c>
      <c r="B204" s="9">
        <v>7.86</v>
      </c>
      <c r="C204">
        <v>44131</v>
      </c>
      <c r="D204" s="29" t="s">
        <v>8</v>
      </c>
      <c r="E204" s="29" t="s">
        <v>532</v>
      </c>
      <c r="F204" s="29" t="s">
        <v>23</v>
      </c>
      <c r="G204" s="9">
        <v>-7.86</v>
      </c>
    </row>
    <row r="205" spans="1:7" x14ac:dyDescent="0.25">
      <c r="A205" s="29" t="s">
        <v>231</v>
      </c>
      <c r="B205" s="9">
        <v>64.02</v>
      </c>
      <c r="C205">
        <v>44228</v>
      </c>
      <c r="D205" s="29" t="s">
        <v>12</v>
      </c>
      <c r="E205" s="29" t="s">
        <v>532</v>
      </c>
      <c r="F205" s="29" t="s">
        <v>20</v>
      </c>
      <c r="G205" s="9">
        <v>-64.02</v>
      </c>
    </row>
    <row r="206" spans="1:7" x14ac:dyDescent="0.25">
      <c r="A206" s="29" t="s">
        <v>232</v>
      </c>
      <c r="B206" s="9">
        <v>56.29</v>
      </c>
      <c r="C206">
        <v>44152</v>
      </c>
      <c r="D206" s="29" t="s">
        <v>12</v>
      </c>
      <c r="E206" s="29" t="s">
        <v>532</v>
      </c>
      <c r="F206" s="29" t="s">
        <v>20</v>
      </c>
      <c r="G206" s="9">
        <v>-56.29</v>
      </c>
    </row>
    <row r="207" spans="1:7" x14ac:dyDescent="0.25">
      <c r="A207" s="29" t="s">
        <v>233</v>
      </c>
      <c r="B207" s="9">
        <v>1.86</v>
      </c>
      <c r="C207">
        <v>44204</v>
      </c>
      <c r="D207" s="29" t="s">
        <v>7</v>
      </c>
      <c r="E207" s="29" t="s">
        <v>532</v>
      </c>
      <c r="F207" s="29" t="s">
        <v>2</v>
      </c>
      <c r="G207" s="9">
        <v>-1.86</v>
      </c>
    </row>
    <row r="208" spans="1:7" x14ac:dyDescent="0.25">
      <c r="A208" s="29" t="s">
        <v>234</v>
      </c>
      <c r="B208" s="9">
        <v>43.58</v>
      </c>
      <c r="C208">
        <v>44158</v>
      </c>
      <c r="D208" s="29" t="s">
        <v>7</v>
      </c>
      <c r="E208" s="29" t="s">
        <v>15</v>
      </c>
      <c r="F208" s="29" t="s">
        <v>520</v>
      </c>
      <c r="G208" s="9">
        <v>43.58</v>
      </c>
    </row>
    <row r="209" spans="1:7" x14ac:dyDescent="0.25">
      <c r="A209" s="29" t="s">
        <v>235</v>
      </c>
      <c r="B209" s="9">
        <v>51.58</v>
      </c>
      <c r="C209">
        <v>44271</v>
      </c>
      <c r="D209" s="29" t="s">
        <v>7</v>
      </c>
      <c r="E209" s="29" t="s">
        <v>15</v>
      </c>
      <c r="F209" s="29" t="s">
        <v>520</v>
      </c>
      <c r="G209" s="9">
        <v>51.58</v>
      </c>
    </row>
    <row r="210" spans="1:7" x14ac:dyDescent="0.25">
      <c r="A210" s="29" t="s">
        <v>236</v>
      </c>
      <c r="B210" s="9">
        <v>56.17</v>
      </c>
      <c r="C210">
        <v>44185</v>
      </c>
      <c r="D210" s="29" t="s">
        <v>7</v>
      </c>
      <c r="E210" s="29" t="s">
        <v>532</v>
      </c>
      <c r="F210" s="29" t="s">
        <v>6</v>
      </c>
      <c r="G210" s="9">
        <v>-56.17</v>
      </c>
    </row>
    <row r="211" spans="1:7" x14ac:dyDescent="0.25">
      <c r="A211" s="29" t="s">
        <v>237</v>
      </c>
      <c r="B211" s="9">
        <v>99.13</v>
      </c>
      <c r="C211">
        <v>44245</v>
      </c>
      <c r="D211" s="29" t="s">
        <v>8</v>
      </c>
      <c r="E211" s="29" t="s">
        <v>532</v>
      </c>
      <c r="F211" s="29" t="s">
        <v>20</v>
      </c>
      <c r="G211" s="9">
        <v>-99.13</v>
      </c>
    </row>
    <row r="212" spans="1:7" x14ac:dyDescent="0.25">
      <c r="A212" s="29" t="s">
        <v>238</v>
      </c>
      <c r="B212" s="9">
        <v>37.06</v>
      </c>
      <c r="C212">
        <v>44168</v>
      </c>
      <c r="D212" s="29" t="s">
        <v>12</v>
      </c>
      <c r="E212" s="29" t="s">
        <v>532</v>
      </c>
      <c r="F212" s="29" t="s">
        <v>5</v>
      </c>
      <c r="G212" s="9">
        <v>-37.06</v>
      </c>
    </row>
    <row r="213" spans="1:7" x14ac:dyDescent="0.25">
      <c r="A213" s="29" t="s">
        <v>239</v>
      </c>
      <c r="B213" s="9">
        <v>81.48</v>
      </c>
      <c r="C213">
        <v>44298</v>
      </c>
      <c r="D213" s="29" t="s">
        <v>9</v>
      </c>
      <c r="E213" s="29" t="s">
        <v>532</v>
      </c>
      <c r="F213" s="29" t="s">
        <v>4</v>
      </c>
      <c r="G213" s="9">
        <v>-81.48</v>
      </c>
    </row>
    <row r="214" spans="1:7" x14ac:dyDescent="0.25">
      <c r="A214" s="29" t="s">
        <v>240</v>
      </c>
      <c r="B214" s="9">
        <v>18.57</v>
      </c>
      <c r="C214">
        <v>44267</v>
      </c>
      <c r="D214" s="29" t="s">
        <v>10</v>
      </c>
      <c r="E214" s="29" t="s">
        <v>532</v>
      </c>
      <c r="F214" s="29" t="s">
        <v>18</v>
      </c>
      <c r="G214" s="9">
        <v>-18.57</v>
      </c>
    </row>
    <row r="215" spans="1:7" x14ac:dyDescent="0.25">
      <c r="A215" s="29" t="s">
        <v>241</v>
      </c>
      <c r="B215" s="9">
        <v>9.49</v>
      </c>
      <c r="C215">
        <v>44210</v>
      </c>
      <c r="D215" s="29" t="s">
        <v>9</v>
      </c>
      <c r="E215" s="29" t="s">
        <v>532</v>
      </c>
      <c r="F215" s="29" t="s">
        <v>3</v>
      </c>
      <c r="G215" s="9">
        <v>-9.49</v>
      </c>
    </row>
    <row r="216" spans="1:7" x14ac:dyDescent="0.25">
      <c r="A216" s="29" t="s">
        <v>242</v>
      </c>
      <c r="B216" s="9">
        <v>10.35</v>
      </c>
      <c r="C216">
        <v>44299</v>
      </c>
      <c r="D216" s="29" t="s">
        <v>7</v>
      </c>
      <c r="E216" s="29" t="s">
        <v>532</v>
      </c>
      <c r="F216" s="29" t="s">
        <v>3</v>
      </c>
      <c r="G216" s="9">
        <v>-10.35</v>
      </c>
    </row>
    <row r="217" spans="1:7" x14ac:dyDescent="0.25">
      <c r="A217" s="29" t="s">
        <v>243</v>
      </c>
      <c r="B217" s="9">
        <v>44.45</v>
      </c>
      <c r="C217">
        <v>44139</v>
      </c>
      <c r="D217" s="29" t="s">
        <v>11</v>
      </c>
      <c r="E217" s="29" t="s">
        <v>532</v>
      </c>
      <c r="F217" s="29" t="s">
        <v>21</v>
      </c>
      <c r="G217" s="9">
        <v>-44.45</v>
      </c>
    </row>
    <row r="218" spans="1:7" x14ac:dyDescent="0.25">
      <c r="A218" s="29" t="s">
        <v>244</v>
      </c>
      <c r="B218" s="9">
        <v>6.47</v>
      </c>
      <c r="C218">
        <v>44271</v>
      </c>
      <c r="D218" s="29" t="s">
        <v>12</v>
      </c>
      <c r="E218" s="29" t="s">
        <v>532</v>
      </c>
      <c r="F218" s="29" t="s">
        <v>3</v>
      </c>
      <c r="G218" s="9">
        <v>-6.47</v>
      </c>
    </row>
    <row r="219" spans="1:7" x14ac:dyDescent="0.25">
      <c r="A219" s="29" t="s">
        <v>245</v>
      </c>
      <c r="B219" s="9">
        <v>46.93</v>
      </c>
      <c r="C219">
        <v>44261</v>
      </c>
      <c r="D219" s="29" t="s">
        <v>8</v>
      </c>
      <c r="E219" s="29" t="s">
        <v>532</v>
      </c>
      <c r="F219" s="29" t="s">
        <v>0</v>
      </c>
      <c r="G219" s="9">
        <v>-46.93</v>
      </c>
    </row>
    <row r="220" spans="1:7" x14ac:dyDescent="0.25">
      <c r="A220" s="29" t="s">
        <v>246</v>
      </c>
      <c r="B220" s="9">
        <v>63.2</v>
      </c>
      <c r="C220">
        <v>44219</v>
      </c>
      <c r="D220" s="29" t="s">
        <v>11</v>
      </c>
      <c r="E220" s="29" t="s">
        <v>532</v>
      </c>
      <c r="F220" s="29" t="s">
        <v>5</v>
      </c>
      <c r="G220" s="9">
        <v>-63.2</v>
      </c>
    </row>
    <row r="221" spans="1:7" x14ac:dyDescent="0.25">
      <c r="A221" s="29" t="s">
        <v>247</v>
      </c>
      <c r="B221" s="9">
        <v>84.2</v>
      </c>
      <c r="C221">
        <v>44147</v>
      </c>
      <c r="D221" s="29" t="s">
        <v>10</v>
      </c>
      <c r="E221" s="29" t="s">
        <v>532</v>
      </c>
      <c r="F221" s="29" t="s">
        <v>4</v>
      </c>
      <c r="G221" s="9">
        <v>-84.2</v>
      </c>
    </row>
    <row r="222" spans="1:7" x14ac:dyDescent="0.25">
      <c r="A222" s="29" t="s">
        <v>248</v>
      </c>
      <c r="B222" s="9">
        <v>59.52</v>
      </c>
      <c r="C222">
        <v>44148</v>
      </c>
      <c r="D222" s="29" t="s">
        <v>10</v>
      </c>
      <c r="E222" s="29" t="s">
        <v>532</v>
      </c>
      <c r="F222" s="29" t="s">
        <v>1</v>
      </c>
      <c r="G222" s="9">
        <v>-59.52</v>
      </c>
    </row>
    <row r="223" spans="1:7" x14ac:dyDescent="0.25">
      <c r="A223" s="29" t="s">
        <v>249</v>
      </c>
      <c r="B223" s="9">
        <v>60.37</v>
      </c>
      <c r="C223">
        <v>44123</v>
      </c>
      <c r="D223" s="29" t="s">
        <v>8</v>
      </c>
      <c r="E223" s="29" t="s">
        <v>532</v>
      </c>
      <c r="F223" s="29" t="s">
        <v>6</v>
      </c>
      <c r="G223" s="9">
        <v>-60.37</v>
      </c>
    </row>
    <row r="224" spans="1:7" x14ac:dyDescent="0.25">
      <c r="A224" s="29" t="s">
        <v>250</v>
      </c>
      <c r="B224" s="9">
        <v>71.47</v>
      </c>
      <c r="C224">
        <v>44298</v>
      </c>
      <c r="D224" s="29" t="s">
        <v>7</v>
      </c>
      <c r="E224" s="29" t="s">
        <v>532</v>
      </c>
      <c r="F224" s="29" t="s">
        <v>4</v>
      </c>
      <c r="G224" s="9">
        <v>-71.47</v>
      </c>
    </row>
    <row r="225" spans="1:7" x14ac:dyDescent="0.25">
      <c r="A225" s="29" t="s">
        <v>251</v>
      </c>
      <c r="B225" s="9">
        <v>15.98</v>
      </c>
      <c r="C225">
        <v>44247</v>
      </c>
      <c r="D225" s="29" t="s">
        <v>10</v>
      </c>
      <c r="E225" s="29" t="s">
        <v>532</v>
      </c>
      <c r="F225" s="29" t="s">
        <v>23</v>
      </c>
      <c r="G225" s="9">
        <v>-15.98</v>
      </c>
    </row>
    <row r="226" spans="1:7" x14ac:dyDescent="0.25">
      <c r="A226" s="29" t="s">
        <v>252</v>
      </c>
      <c r="B226" s="9">
        <v>90.89</v>
      </c>
      <c r="C226">
        <v>44287</v>
      </c>
      <c r="D226" s="29" t="s">
        <v>8</v>
      </c>
      <c r="E226" s="29" t="s">
        <v>15</v>
      </c>
      <c r="F226" s="29" t="s">
        <v>520</v>
      </c>
      <c r="G226" s="9">
        <v>90.89</v>
      </c>
    </row>
    <row r="227" spans="1:7" x14ac:dyDescent="0.25">
      <c r="A227" s="29" t="s">
        <v>253</v>
      </c>
      <c r="B227" s="9">
        <v>14.11</v>
      </c>
      <c r="C227">
        <v>44157</v>
      </c>
      <c r="D227" s="29" t="s">
        <v>8</v>
      </c>
      <c r="E227" s="29" t="s">
        <v>532</v>
      </c>
      <c r="F227" s="29" t="s">
        <v>3</v>
      </c>
      <c r="G227" s="9">
        <v>-14.11</v>
      </c>
    </row>
    <row r="228" spans="1:7" x14ac:dyDescent="0.25">
      <c r="A228" s="29" t="s">
        <v>254</v>
      </c>
      <c r="B228" s="9">
        <v>15.88</v>
      </c>
      <c r="C228">
        <v>44195</v>
      </c>
      <c r="D228" s="29" t="s">
        <v>10</v>
      </c>
      <c r="E228" s="29" t="s">
        <v>532</v>
      </c>
      <c r="F228" s="29" t="s">
        <v>0</v>
      </c>
      <c r="G228" s="9">
        <v>-15.88</v>
      </c>
    </row>
    <row r="229" spans="1:7" x14ac:dyDescent="0.25">
      <c r="A229" s="29" t="s">
        <v>255</v>
      </c>
      <c r="B229" s="9">
        <v>76.55</v>
      </c>
      <c r="C229">
        <v>44291</v>
      </c>
      <c r="D229" s="29" t="s">
        <v>11</v>
      </c>
      <c r="E229" s="29" t="s">
        <v>532</v>
      </c>
      <c r="F229" s="29" t="s">
        <v>0</v>
      </c>
      <c r="G229" s="9">
        <v>-76.55</v>
      </c>
    </row>
    <row r="230" spans="1:7" x14ac:dyDescent="0.25">
      <c r="A230" s="29" t="s">
        <v>256</v>
      </c>
      <c r="B230" s="9">
        <v>8.3800000000000008</v>
      </c>
      <c r="C230">
        <v>44126</v>
      </c>
      <c r="D230" s="29" t="s">
        <v>7</v>
      </c>
      <c r="E230" s="29" t="s">
        <v>532</v>
      </c>
      <c r="F230" s="29" t="s">
        <v>2</v>
      </c>
      <c r="G230" s="9">
        <v>-8.3800000000000008</v>
      </c>
    </row>
    <row r="231" spans="1:7" x14ac:dyDescent="0.25">
      <c r="A231" s="29" t="s">
        <v>257</v>
      </c>
      <c r="B231" s="9">
        <v>63</v>
      </c>
      <c r="C231">
        <v>44259</v>
      </c>
      <c r="D231" s="29" t="s">
        <v>9</v>
      </c>
      <c r="E231" s="29" t="s">
        <v>532</v>
      </c>
      <c r="F231" s="29" t="s">
        <v>6</v>
      </c>
      <c r="G231" s="9">
        <v>-63</v>
      </c>
    </row>
    <row r="232" spans="1:7" x14ac:dyDescent="0.25">
      <c r="A232" s="29" t="s">
        <v>258</v>
      </c>
      <c r="B232" s="9">
        <v>90.84</v>
      </c>
      <c r="C232">
        <v>44226</v>
      </c>
      <c r="D232" s="29" t="s">
        <v>8</v>
      </c>
      <c r="E232" s="29" t="s">
        <v>532</v>
      </c>
      <c r="F232" s="29" t="s">
        <v>2</v>
      </c>
      <c r="G232" s="9">
        <v>-90.84</v>
      </c>
    </row>
    <row r="233" spans="1:7" x14ac:dyDescent="0.25">
      <c r="A233" s="29" t="s">
        <v>259</v>
      </c>
      <c r="B233" s="9">
        <v>59.64</v>
      </c>
      <c r="C233">
        <v>44200</v>
      </c>
      <c r="D233" s="29" t="s">
        <v>8</v>
      </c>
      <c r="E233" s="29" t="s">
        <v>532</v>
      </c>
      <c r="F233" s="29" t="s">
        <v>2</v>
      </c>
      <c r="G233" s="9">
        <v>-59.64</v>
      </c>
    </row>
    <row r="234" spans="1:7" x14ac:dyDescent="0.25">
      <c r="A234" s="29" t="s">
        <v>260</v>
      </c>
      <c r="B234" s="9">
        <v>3.09</v>
      </c>
      <c r="C234">
        <v>44149</v>
      </c>
      <c r="D234" s="29" t="s">
        <v>11</v>
      </c>
      <c r="E234" s="29" t="s">
        <v>532</v>
      </c>
      <c r="F234" s="29" t="s">
        <v>20</v>
      </c>
      <c r="G234" s="9">
        <v>-3.09</v>
      </c>
    </row>
    <row r="235" spans="1:7" x14ac:dyDescent="0.25">
      <c r="A235" s="29" t="s">
        <v>261</v>
      </c>
      <c r="B235" s="9">
        <v>60.97</v>
      </c>
      <c r="C235">
        <v>44266</v>
      </c>
      <c r="D235" s="29" t="s">
        <v>10</v>
      </c>
      <c r="E235" s="29" t="s">
        <v>532</v>
      </c>
      <c r="F235" s="29" t="s">
        <v>2</v>
      </c>
      <c r="G235" s="9">
        <v>-60.97</v>
      </c>
    </row>
    <row r="236" spans="1:7" x14ac:dyDescent="0.25">
      <c r="A236" s="29" t="s">
        <v>262</v>
      </c>
      <c r="B236" s="9">
        <v>65.41</v>
      </c>
      <c r="C236">
        <v>44169</v>
      </c>
      <c r="D236" s="29" t="s">
        <v>11</v>
      </c>
      <c r="E236" s="29" t="s">
        <v>532</v>
      </c>
      <c r="F236" s="29" t="s">
        <v>20</v>
      </c>
      <c r="G236" s="9">
        <v>-65.41</v>
      </c>
    </row>
    <row r="237" spans="1:7" x14ac:dyDescent="0.25">
      <c r="A237" s="29" t="s">
        <v>263</v>
      </c>
      <c r="B237" s="9">
        <v>28.62</v>
      </c>
      <c r="C237">
        <v>44260</v>
      </c>
      <c r="D237" s="29" t="s">
        <v>11</v>
      </c>
      <c r="E237" s="29" t="s">
        <v>15</v>
      </c>
      <c r="F237" s="29" t="s">
        <v>520</v>
      </c>
      <c r="G237" s="9">
        <v>28.62</v>
      </c>
    </row>
    <row r="238" spans="1:7" x14ac:dyDescent="0.25">
      <c r="A238" s="29" t="s">
        <v>264</v>
      </c>
      <c r="B238" s="9">
        <v>79.7</v>
      </c>
      <c r="C238">
        <v>44126</v>
      </c>
      <c r="D238" s="29" t="s">
        <v>12</v>
      </c>
      <c r="E238" s="29" t="s">
        <v>15</v>
      </c>
      <c r="F238" s="29" t="s">
        <v>19</v>
      </c>
      <c r="G238" s="9">
        <v>79.7</v>
      </c>
    </row>
    <row r="239" spans="1:7" x14ac:dyDescent="0.25">
      <c r="A239" s="29" t="s">
        <v>265</v>
      </c>
      <c r="B239" s="9">
        <v>65.78</v>
      </c>
      <c r="C239">
        <v>44134</v>
      </c>
      <c r="D239" s="29" t="s">
        <v>10</v>
      </c>
      <c r="E239" s="29" t="s">
        <v>532</v>
      </c>
      <c r="F239" s="29" t="s">
        <v>1</v>
      </c>
      <c r="G239" s="9">
        <v>-65.78</v>
      </c>
    </row>
    <row r="240" spans="1:7" x14ac:dyDescent="0.25">
      <c r="A240" s="29" t="s">
        <v>266</v>
      </c>
      <c r="B240" s="9">
        <v>17.899999999999999</v>
      </c>
      <c r="C240">
        <v>44247</v>
      </c>
      <c r="D240" s="29" t="s">
        <v>7</v>
      </c>
      <c r="E240" s="29" t="s">
        <v>532</v>
      </c>
      <c r="F240" s="29" t="s">
        <v>1</v>
      </c>
      <c r="G240" s="9">
        <v>-17.899999999999999</v>
      </c>
    </row>
    <row r="241" spans="1:7" x14ac:dyDescent="0.25">
      <c r="A241" s="29" t="s">
        <v>267</v>
      </c>
      <c r="B241" s="9">
        <v>14.7</v>
      </c>
      <c r="C241">
        <v>44142</v>
      </c>
      <c r="D241" s="29" t="s">
        <v>7</v>
      </c>
      <c r="E241" s="29" t="s">
        <v>532</v>
      </c>
      <c r="F241" s="29" t="s">
        <v>2</v>
      </c>
      <c r="G241" s="9">
        <v>-14.7</v>
      </c>
    </row>
    <row r="242" spans="1:7" x14ac:dyDescent="0.25">
      <c r="A242" s="29" t="s">
        <v>268</v>
      </c>
      <c r="B242" s="9">
        <v>74.209999999999994</v>
      </c>
      <c r="C242">
        <v>44145</v>
      </c>
      <c r="D242" s="29" t="s">
        <v>8</v>
      </c>
      <c r="E242" s="29" t="s">
        <v>532</v>
      </c>
      <c r="F242" s="29" t="s">
        <v>4</v>
      </c>
      <c r="G242" s="9">
        <v>-74.209999999999994</v>
      </c>
    </row>
    <row r="243" spans="1:7" x14ac:dyDescent="0.25">
      <c r="A243" s="29" t="s">
        <v>269</v>
      </c>
      <c r="B243" s="9">
        <v>76.84</v>
      </c>
      <c r="C243">
        <v>44286</v>
      </c>
      <c r="D243" s="29" t="s">
        <v>9</v>
      </c>
      <c r="E243" s="29" t="s">
        <v>532</v>
      </c>
      <c r="F243" s="29" t="s">
        <v>4</v>
      </c>
      <c r="G243" s="9">
        <v>-76.84</v>
      </c>
    </row>
    <row r="244" spans="1:7" x14ac:dyDescent="0.25">
      <c r="A244" s="29" t="s">
        <v>270</v>
      </c>
      <c r="B244" s="9">
        <v>8.75</v>
      </c>
      <c r="C244">
        <v>44266</v>
      </c>
      <c r="D244" s="29" t="s">
        <v>9</v>
      </c>
      <c r="E244" s="29" t="s">
        <v>532</v>
      </c>
      <c r="F244" s="29" t="s">
        <v>23</v>
      </c>
      <c r="G244" s="9">
        <v>-8.75</v>
      </c>
    </row>
    <row r="245" spans="1:7" x14ac:dyDescent="0.25">
      <c r="A245" s="29" t="s">
        <v>271</v>
      </c>
      <c r="B245" s="9">
        <v>55.76</v>
      </c>
      <c r="C245">
        <v>44117</v>
      </c>
      <c r="D245" s="29" t="s">
        <v>11</v>
      </c>
      <c r="E245" s="29" t="s">
        <v>532</v>
      </c>
      <c r="F245" s="29" t="s">
        <v>20</v>
      </c>
      <c r="G245" s="9">
        <v>-55.76</v>
      </c>
    </row>
    <row r="246" spans="1:7" x14ac:dyDescent="0.25">
      <c r="A246" s="29" t="s">
        <v>272</v>
      </c>
      <c r="B246" s="9">
        <v>64.33</v>
      </c>
      <c r="C246">
        <v>44254</v>
      </c>
      <c r="D246" s="29" t="s">
        <v>12</v>
      </c>
      <c r="E246" s="29" t="s">
        <v>532</v>
      </c>
      <c r="F246" s="29" t="s">
        <v>6</v>
      </c>
      <c r="G246" s="9">
        <v>-64.33</v>
      </c>
    </row>
    <row r="247" spans="1:7" x14ac:dyDescent="0.25">
      <c r="A247" s="29" t="s">
        <v>273</v>
      </c>
      <c r="B247" s="9">
        <v>54.88</v>
      </c>
      <c r="C247">
        <v>44285</v>
      </c>
      <c r="D247" s="29" t="s">
        <v>8</v>
      </c>
      <c r="E247" s="29" t="s">
        <v>532</v>
      </c>
      <c r="F247" s="29" t="s">
        <v>20</v>
      </c>
      <c r="G247" s="9">
        <v>-54.88</v>
      </c>
    </row>
    <row r="248" spans="1:7" x14ac:dyDescent="0.25">
      <c r="A248" s="29" t="s">
        <v>274</v>
      </c>
      <c r="B248" s="9">
        <v>5.13</v>
      </c>
      <c r="C248">
        <v>44154</v>
      </c>
      <c r="D248" s="29" t="s">
        <v>7</v>
      </c>
      <c r="E248" s="29" t="s">
        <v>532</v>
      </c>
      <c r="F248" s="29" t="s">
        <v>23</v>
      </c>
      <c r="G248" s="9">
        <v>-5.13</v>
      </c>
    </row>
    <row r="249" spans="1:7" x14ac:dyDescent="0.25">
      <c r="A249" s="29" t="s">
        <v>275</v>
      </c>
      <c r="B249" s="9">
        <v>49.68</v>
      </c>
      <c r="C249">
        <v>44156</v>
      </c>
      <c r="D249" s="29" t="s">
        <v>10</v>
      </c>
      <c r="E249" s="29" t="s">
        <v>532</v>
      </c>
      <c r="F249" s="29" t="s">
        <v>5</v>
      </c>
      <c r="G249" s="9">
        <v>-49.68</v>
      </c>
    </row>
    <row r="250" spans="1:7" x14ac:dyDescent="0.25">
      <c r="A250" s="29" t="s">
        <v>276</v>
      </c>
      <c r="B250" s="9">
        <v>48.46</v>
      </c>
      <c r="C250">
        <v>44118</v>
      </c>
      <c r="D250" s="29" t="s">
        <v>7</v>
      </c>
      <c r="E250" s="29" t="s">
        <v>532</v>
      </c>
      <c r="F250" s="29" t="s">
        <v>23</v>
      </c>
      <c r="G250" s="9">
        <v>-48.46</v>
      </c>
    </row>
    <row r="251" spans="1:7" x14ac:dyDescent="0.25">
      <c r="A251" s="29" t="s">
        <v>277</v>
      </c>
      <c r="B251" s="9">
        <v>4.97</v>
      </c>
      <c r="C251">
        <v>44213</v>
      </c>
      <c r="D251" s="29" t="s">
        <v>12</v>
      </c>
      <c r="E251" s="29" t="s">
        <v>532</v>
      </c>
      <c r="F251" s="29" t="s">
        <v>20</v>
      </c>
      <c r="G251" s="9">
        <v>-4.97</v>
      </c>
    </row>
    <row r="252" spans="1:7" x14ac:dyDescent="0.25">
      <c r="A252" s="29" t="s">
        <v>278</v>
      </c>
      <c r="B252" s="9">
        <v>85.78</v>
      </c>
      <c r="C252">
        <v>44163</v>
      </c>
      <c r="D252" s="29" t="s">
        <v>8</v>
      </c>
      <c r="E252" s="29" t="s">
        <v>532</v>
      </c>
      <c r="F252" s="29" t="s">
        <v>3</v>
      </c>
      <c r="G252" s="9">
        <v>-85.78</v>
      </c>
    </row>
    <row r="253" spans="1:7" x14ac:dyDescent="0.25">
      <c r="A253" s="29" t="s">
        <v>279</v>
      </c>
      <c r="B253" s="9">
        <v>19.23</v>
      </c>
      <c r="C253">
        <v>44154</v>
      </c>
      <c r="D253" s="29" t="s">
        <v>9</v>
      </c>
      <c r="E253" s="29" t="s">
        <v>532</v>
      </c>
      <c r="F253" s="29" t="s">
        <v>6</v>
      </c>
      <c r="G253" s="9">
        <v>-19.23</v>
      </c>
    </row>
    <row r="254" spans="1:7" x14ac:dyDescent="0.25">
      <c r="A254" s="29" t="s">
        <v>280</v>
      </c>
      <c r="B254" s="9">
        <v>36.42</v>
      </c>
      <c r="C254">
        <v>44189</v>
      </c>
      <c r="D254" s="29" t="s">
        <v>7</v>
      </c>
      <c r="E254" s="29" t="s">
        <v>532</v>
      </c>
      <c r="F254" s="29" t="s">
        <v>18</v>
      </c>
      <c r="G254" s="9">
        <v>-36.42</v>
      </c>
    </row>
    <row r="255" spans="1:7" x14ac:dyDescent="0.25">
      <c r="A255" s="29" t="s">
        <v>281</v>
      </c>
      <c r="B255" s="9">
        <v>84.77</v>
      </c>
      <c r="C255">
        <v>44281</v>
      </c>
      <c r="D255" s="29" t="s">
        <v>11</v>
      </c>
      <c r="E255" s="29" t="s">
        <v>532</v>
      </c>
      <c r="F255" s="29" t="s">
        <v>6</v>
      </c>
      <c r="G255" s="9">
        <v>-84.77</v>
      </c>
    </row>
    <row r="256" spans="1:7" x14ac:dyDescent="0.25">
      <c r="A256" s="29" t="s">
        <v>282</v>
      </c>
      <c r="B256" s="9">
        <v>18.48</v>
      </c>
      <c r="C256">
        <v>44131</v>
      </c>
      <c r="D256" s="29" t="s">
        <v>12</v>
      </c>
      <c r="E256" s="29" t="s">
        <v>532</v>
      </c>
      <c r="F256" s="29" t="s">
        <v>20</v>
      </c>
      <c r="G256" s="9">
        <v>-18.48</v>
      </c>
    </row>
    <row r="257" spans="1:7" x14ac:dyDescent="0.25">
      <c r="A257" s="29" t="s">
        <v>283</v>
      </c>
      <c r="B257" s="9">
        <v>68.849999999999994</v>
      </c>
      <c r="C257">
        <v>44131</v>
      </c>
      <c r="D257" s="29" t="s">
        <v>7</v>
      </c>
      <c r="E257" s="29" t="s">
        <v>15</v>
      </c>
      <c r="F257" s="29" t="s">
        <v>19</v>
      </c>
      <c r="G257" s="9">
        <v>68.849999999999994</v>
      </c>
    </row>
    <row r="258" spans="1:7" x14ac:dyDescent="0.25">
      <c r="A258" s="29" t="s">
        <v>284</v>
      </c>
      <c r="B258" s="9">
        <v>5.01</v>
      </c>
      <c r="C258">
        <v>44199</v>
      </c>
      <c r="D258" s="29" t="s">
        <v>8</v>
      </c>
      <c r="E258" s="29" t="s">
        <v>15</v>
      </c>
      <c r="F258" s="29" t="s">
        <v>520</v>
      </c>
      <c r="G258" s="9">
        <v>5.01</v>
      </c>
    </row>
    <row r="259" spans="1:7" x14ac:dyDescent="0.25">
      <c r="A259" s="29" t="s">
        <v>285</v>
      </c>
      <c r="B259" s="9">
        <v>64.86</v>
      </c>
      <c r="C259">
        <v>44222</v>
      </c>
      <c r="D259" s="29" t="s">
        <v>8</v>
      </c>
      <c r="E259" s="29" t="s">
        <v>15</v>
      </c>
      <c r="F259" s="29" t="s">
        <v>520</v>
      </c>
      <c r="G259" s="9">
        <v>64.86</v>
      </c>
    </row>
    <row r="260" spans="1:7" x14ac:dyDescent="0.25">
      <c r="A260" s="29" t="s">
        <v>286</v>
      </c>
      <c r="B260" s="9">
        <v>58.12</v>
      </c>
      <c r="C260">
        <v>44251</v>
      </c>
      <c r="D260" s="29" t="s">
        <v>10</v>
      </c>
      <c r="E260" s="29" t="s">
        <v>532</v>
      </c>
      <c r="F260" s="29" t="s">
        <v>5</v>
      </c>
      <c r="G260" s="9">
        <v>-58.12</v>
      </c>
    </row>
    <row r="261" spans="1:7" x14ac:dyDescent="0.25">
      <c r="A261" s="29" t="s">
        <v>287</v>
      </c>
      <c r="B261" s="9">
        <v>21.85</v>
      </c>
      <c r="C261">
        <v>44176</v>
      </c>
      <c r="D261" s="29" t="s">
        <v>10</v>
      </c>
      <c r="E261" s="29" t="s">
        <v>532</v>
      </c>
      <c r="F261" s="29" t="s">
        <v>6</v>
      </c>
      <c r="G261" s="9">
        <v>-21.85</v>
      </c>
    </row>
    <row r="262" spans="1:7" x14ac:dyDescent="0.25">
      <c r="A262" s="29" t="s">
        <v>288</v>
      </c>
      <c r="B262" s="9">
        <v>98.76</v>
      </c>
      <c r="C262">
        <v>44298</v>
      </c>
      <c r="D262" s="29" t="s">
        <v>11</v>
      </c>
      <c r="E262" s="29" t="s">
        <v>532</v>
      </c>
      <c r="F262" s="29" t="s">
        <v>22</v>
      </c>
      <c r="G262" s="9">
        <v>-98.76</v>
      </c>
    </row>
    <row r="263" spans="1:7" x14ac:dyDescent="0.25">
      <c r="A263" s="29" t="s">
        <v>289</v>
      </c>
      <c r="B263" s="9">
        <v>82.91</v>
      </c>
      <c r="C263">
        <v>44216</v>
      </c>
      <c r="D263" s="29" t="s">
        <v>10</v>
      </c>
      <c r="E263" s="29" t="s">
        <v>532</v>
      </c>
      <c r="F263" s="29" t="s">
        <v>18</v>
      </c>
      <c r="G263" s="9">
        <v>-82.91</v>
      </c>
    </row>
    <row r="264" spans="1:7" x14ac:dyDescent="0.25">
      <c r="A264" s="29" t="s">
        <v>290</v>
      </c>
      <c r="B264" s="9">
        <v>68.48</v>
      </c>
      <c r="C264">
        <v>44124</v>
      </c>
      <c r="D264" s="29" t="s">
        <v>11</v>
      </c>
      <c r="E264" s="29" t="s">
        <v>532</v>
      </c>
      <c r="F264" s="29" t="s">
        <v>21</v>
      </c>
      <c r="G264" s="9">
        <v>-68.48</v>
      </c>
    </row>
    <row r="265" spans="1:7" x14ac:dyDescent="0.25">
      <c r="A265" s="29" t="s">
        <v>291</v>
      </c>
      <c r="B265" s="9">
        <v>59.72</v>
      </c>
      <c r="C265">
        <v>44212</v>
      </c>
      <c r="D265" s="29" t="s">
        <v>7</v>
      </c>
      <c r="E265" s="29" t="s">
        <v>532</v>
      </c>
      <c r="F265" s="29" t="s">
        <v>2</v>
      </c>
      <c r="G265" s="9">
        <v>-59.72</v>
      </c>
    </row>
    <row r="266" spans="1:7" x14ac:dyDescent="0.25">
      <c r="A266" s="29" t="s">
        <v>292</v>
      </c>
      <c r="B266" s="9">
        <v>58.97</v>
      </c>
      <c r="C266">
        <v>44117</v>
      </c>
      <c r="D266" s="29" t="s">
        <v>10</v>
      </c>
      <c r="E266" s="29" t="s">
        <v>532</v>
      </c>
      <c r="F266" s="29" t="s">
        <v>21</v>
      </c>
      <c r="G266" s="9">
        <v>-58.97</v>
      </c>
    </row>
    <row r="267" spans="1:7" x14ac:dyDescent="0.25">
      <c r="A267" s="29" t="s">
        <v>293</v>
      </c>
      <c r="B267" s="9">
        <v>14.34</v>
      </c>
      <c r="C267">
        <v>44127</v>
      </c>
      <c r="D267" s="29" t="s">
        <v>11</v>
      </c>
      <c r="E267" s="29" t="s">
        <v>532</v>
      </c>
      <c r="F267" s="29" t="s">
        <v>2</v>
      </c>
      <c r="G267" s="9">
        <v>-14.34</v>
      </c>
    </row>
    <row r="268" spans="1:7" x14ac:dyDescent="0.25">
      <c r="A268" s="29" t="s">
        <v>294</v>
      </c>
      <c r="B268" s="9">
        <v>94.69</v>
      </c>
      <c r="C268">
        <v>44140</v>
      </c>
      <c r="D268" s="29" t="s">
        <v>7</v>
      </c>
      <c r="E268" s="29" t="s">
        <v>532</v>
      </c>
      <c r="F268" s="29" t="s">
        <v>4</v>
      </c>
      <c r="G268" s="9">
        <v>-94.69</v>
      </c>
    </row>
    <row r="269" spans="1:7" x14ac:dyDescent="0.25">
      <c r="A269" s="29" t="s">
        <v>295</v>
      </c>
      <c r="B269" s="9">
        <v>37.64</v>
      </c>
      <c r="C269">
        <v>44223</v>
      </c>
      <c r="D269" s="29" t="s">
        <v>12</v>
      </c>
      <c r="E269" s="29" t="s">
        <v>532</v>
      </c>
      <c r="F269" s="29" t="s">
        <v>3</v>
      </c>
      <c r="G269" s="9">
        <v>-37.64</v>
      </c>
    </row>
    <row r="270" spans="1:7" x14ac:dyDescent="0.25">
      <c r="A270" s="29" t="s">
        <v>296</v>
      </c>
      <c r="B270" s="9">
        <v>48.1</v>
      </c>
      <c r="C270">
        <v>44273</v>
      </c>
      <c r="D270" s="29" t="s">
        <v>11</v>
      </c>
      <c r="E270" s="29" t="s">
        <v>15</v>
      </c>
      <c r="F270" s="29" t="s">
        <v>19</v>
      </c>
      <c r="G270" s="9">
        <v>48.1</v>
      </c>
    </row>
    <row r="271" spans="1:7" x14ac:dyDescent="0.25">
      <c r="A271" s="29" t="s">
        <v>297</v>
      </c>
      <c r="B271" s="9">
        <v>53.79</v>
      </c>
      <c r="C271">
        <v>44218</v>
      </c>
      <c r="D271" s="29" t="s">
        <v>11</v>
      </c>
      <c r="E271" s="29" t="s">
        <v>532</v>
      </c>
      <c r="F271" s="29" t="s">
        <v>4</v>
      </c>
      <c r="G271" s="9">
        <v>-53.79</v>
      </c>
    </row>
    <row r="272" spans="1:7" x14ac:dyDescent="0.25">
      <c r="A272" s="29" t="s">
        <v>298</v>
      </c>
      <c r="B272" s="9">
        <v>78.08</v>
      </c>
      <c r="C272">
        <v>44186</v>
      </c>
      <c r="D272" s="29" t="s">
        <v>10</v>
      </c>
      <c r="E272" s="29" t="s">
        <v>532</v>
      </c>
      <c r="F272" s="29" t="s">
        <v>3</v>
      </c>
      <c r="G272" s="9">
        <v>-78.08</v>
      </c>
    </row>
    <row r="273" spans="1:7" x14ac:dyDescent="0.25">
      <c r="A273" s="29" t="s">
        <v>299</v>
      </c>
      <c r="B273" s="9">
        <v>36.51</v>
      </c>
      <c r="C273">
        <v>44129</v>
      </c>
      <c r="D273" s="29" t="s">
        <v>9</v>
      </c>
      <c r="E273" s="29" t="s">
        <v>532</v>
      </c>
      <c r="F273" s="29" t="s">
        <v>21</v>
      </c>
      <c r="G273" s="9">
        <v>-36.51</v>
      </c>
    </row>
    <row r="274" spans="1:7" x14ac:dyDescent="0.25">
      <c r="A274" s="29" t="s">
        <v>300</v>
      </c>
      <c r="B274" s="9">
        <v>50.41</v>
      </c>
      <c r="C274">
        <v>44249</v>
      </c>
      <c r="D274" s="29" t="s">
        <v>9</v>
      </c>
      <c r="E274" s="29" t="s">
        <v>532</v>
      </c>
      <c r="F274" s="29" t="s">
        <v>6</v>
      </c>
      <c r="G274" s="9">
        <v>-50.41</v>
      </c>
    </row>
    <row r="275" spans="1:7" x14ac:dyDescent="0.25">
      <c r="A275" s="29" t="s">
        <v>301</v>
      </c>
      <c r="B275" s="9">
        <v>86.41</v>
      </c>
      <c r="C275">
        <v>44239</v>
      </c>
      <c r="D275" s="29" t="s">
        <v>11</v>
      </c>
      <c r="E275" s="29" t="s">
        <v>532</v>
      </c>
      <c r="F275" s="29" t="s">
        <v>20</v>
      </c>
      <c r="G275" s="9">
        <v>-86.41</v>
      </c>
    </row>
    <row r="276" spans="1:7" x14ac:dyDescent="0.25">
      <c r="A276" s="29" t="s">
        <v>302</v>
      </c>
      <c r="B276" s="9">
        <v>5.77</v>
      </c>
      <c r="C276">
        <v>44200</v>
      </c>
      <c r="D276" s="29" t="s">
        <v>11</v>
      </c>
      <c r="E276" s="29" t="s">
        <v>532</v>
      </c>
      <c r="F276" s="29" t="s">
        <v>5</v>
      </c>
      <c r="G276" s="9">
        <v>-5.77</v>
      </c>
    </row>
    <row r="277" spans="1:7" x14ac:dyDescent="0.25">
      <c r="A277" s="29" t="s">
        <v>303</v>
      </c>
      <c r="B277" s="9">
        <v>67.62</v>
      </c>
      <c r="C277">
        <v>44239</v>
      </c>
      <c r="D277" s="29" t="s">
        <v>7</v>
      </c>
      <c r="E277" s="29" t="s">
        <v>15</v>
      </c>
      <c r="F277" s="29" t="s">
        <v>19</v>
      </c>
      <c r="G277" s="9">
        <v>67.62</v>
      </c>
    </row>
    <row r="278" spans="1:7" x14ac:dyDescent="0.25">
      <c r="A278" s="29" t="s">
        <v>304</v>
      </c>
      <c r="B278" s="9">
        <v>30.43</v>
      </c>
      <c r="C278">
        <v>44163</v>
      </c>
      <c r="D278" s="29" t="s">
        <v>8</v>
      </c>
      <c r="E278" s="29" t="s">
        <v>532</v>
      </c>
      <c r="F278" s="29" t="s">
        <v>0</v>
      </c>
      <c r="G278" s="9">
        <v>-30.43</v>
      </c>
    </row>
    <row r="279" spans="1:7" x14ac:dyDescent="0.25">
      <c r="A279" s="29" t="s">
        <v>305</v>
      </c>
      <c r="B279" s="9">
        <v>55.62</v>
      </c>
      <c r="C279">
        <v>44238</v>
      </c>
      <c r="D279" s="29" t="s">
        <v>7</v>
      </c>
      <c r="E279" s="29" t="s">
        <v>532</v>
      </c>
      <c r="F279" s="29" t="s">
        <v>22</v>
      </c>
      <c r="G279" s="9">
        <v>-55.62</v>
      </c>
    </row>
    <row r="280" spans="1:7" x14ac:dyDescent="0.25">
      <c r="A280" s="29" t="s">
        <v>306</v>
      </c>
      <c r="B280" s="9">
        <v>53.54</v>
      </c>
      <c r="C280">
        <v>44229</v>
      </c>
      <c r="D280" s="29" t="s">
        <v>7</v>
      </c>
      <c r="E280" s="29" t="s">
        <v>532</v>
      </c>
      <c r="F280" s="29" t="s">
        <v>1</v>
      </c>
      <c r="G280" s="9">
        <v>-53.54</v>
      </c>
    </row>
    <row r="281" spans="1:7" x14ac:dyDescent="0.25">
      <c r="A281" s="29" t="s">
        <v>307</v>
      </c>
      <c r="B281" s="9">
        <v>42.63</v>
      </c>
      <c r="C281">
        <v>44288</v>
      </c>
      <c r="D281" s="29" t="s">
        <v>8</v>
      </c>
      <c r="E281" s="29" t="s">
        <v>532</v>
      </c>
      <c r="F281" s="29" t="s">
        <v>6</v>
      </c>
      <c r="G281" s="9">
        <v>-42.63</v>
      </c>
    </row>
    <row r="282" spans="1:7" x14ac:dyDescent="0.25">
      <c r="A282" s="29" t="s">
        <v>308</v>
      </c>
      <c r="B282" s="9">
        <v>8.2200000000000006</v>
      </c>
      <c r="C282">
        <v>44294</v>
      </c>
      <c r="D282" s="29" t="s">
        <v>7</v>
      </c>
      <c r="E282" s="29" t="s">
        <v>532</v>
      </c>
      <c r="F282" s="29" t="s">
        <v>0</v>
      </c>
      <c r="G282" s="9">
        <v>-8.2200000000000006</v>
      </c>
    </row>
    <row r="283" spans="1:7" x14ac:dyDescent="0.25">
      <c r="A283" s="29" t="s">
        <v>309</v>
      </c>
      <c r="B283" s="9">
        <v>57.93</v>
      </c>
      <c r="C283">
        <v>44246</v>
      </c>
      <c r="D283" s="29" t="s">
        <v>7</v>
      </c>
      <c r="E283" s="29" t="s">
        <v>532</v>
      </c>
      <c r="F283" s="29" t="s">
        <v>5</v>
      </c>
      <c r="G283" s="9">
        <v>-57.93</v>
      </c>
    </row>
    <row r="284" spans="1:7" x14ac:dyDescent="0.25">
      <c r="A284" s="29" t="s">
        <v>310</v>
      </c>
      <c r="B284" s="9">
        <v>67.17</v>
      </c>
      <c r="C284">
        <v>44259</v>
      </c>
      <c r="D284" s="29" t="s">
        <v>11</v>
      </c>
      <c r="E284" s="29" t="s">
        <v>532</v>
      </c>
      <c r="F284" s="29" t="s">
        <v>2</v>
      </c>
      <c r="G284" s="9">
        <v>-67.17</v>
      </c>
    </row>
    <row r="285" spans="1:7" x14ac:dyDescent="0.25">
      <c r="A285" s="29" t="s">
        <v>311</v>
      </c>
      <c r="B285" s="9">
        <v>45.78</v>
      </c>
      <c r="C285">
        <v>44122</v>
      </c>
      <c r="D285" s="29" t="s">
        <v>9</v>
      </c>
      <c r="E285" s="29" t="s">
        <v>532</v>
      </c>
      <c r="F285" s="29" t="s">
        <v>0</v>
      </c>
      <c r="G285" s="9">
        <v>-45.78</v>
      </c>
    </row>
    <row r="286" spans="1:7" x14ac:dyDescent="0.25">
      <c r="A286" s="29" t="s">
        <v>312</v>
      </c>
      <c r="B286" s="9">
        <v>2.9</v>
      </c>
      <c r="C286">
        <v>44246</v>
      </c>
      <c r="D286" s="29" t="s">
        <v>10</v>
      </c>
      <c r="E286" s="29" t="s">
        <v>532</v>
      </c>
      <c r="F286" s="29" t="s">
        <v>22</v>
      </c>
      <c r="G286" s="9">
        <v>-2.9</v>
      </c>
    </row>
    <row r="287" spans="1:7" x14ac:dyDescent="0.25">
      <c r="A287" s="29" t="s">
        <v>313</v>
      </c>
      <c r="B287" s="9">
        <v>51.26</v>
      </c>
      <c r="C287">
        <v>44160</v>
      </c>
      <c r="D287" s="29" t="s">
        <v>7</v>
      </c>
      <c r="E287" s="29" t="s">
        <v>532</v>
      </c>
      <c r="F287" s="29" t="s">
        <v>1</v>
      </c>
      <c r="G287" s="9">
        <v>-51.26</v>
      </c>
    </row>
    <row r="288" spans="1:7" x14ac:dyDescent="0.25">
      <c r="A288" s="29" t="s">
        <v>314</v>
      </c>
      <c r="B288" s="9">
        <v>72.239999999999995</v>
      </c>
      <c r="C288">
        <v>44178</v>
      </c>
      <c r="D288" s="29" t="s">
        <v>10</v>
      </c>
      <c r="E288" s="29" t="s">
        <v>532</v>
      </c>
      <c r="F288" s="29" t="s">
        <v>0</v>
      </c>
      <c r="G288" s="9">
        <v>-72.239999999999995</v>
      </c>
    </row>
    <row r="289" spans="1:7" x14ac:dyDescent="0.25">
      <c r="A289" s="29" t="s">
        <v>315</v>
      </c>
      <c r="B289" s="9">
        <v>93.1</v>
      </c>
      <c r="C289">
        <v>44202</v>
      </c>
      <c r="D289" s="29" t="s">
        <v>8</v>
      </c>
      <c r="E289" s="29" t="s">
        <v>532</v>
      </c>
      <c r="F289" s="29" t="s">
        <v>18</v>
      </c>
      <c r="G289" s="9">
        <v>-93.1</v>
      </c>
    </row>
    <row r="290" spans="1:7" x14ac:dyDescent="0.25">
      <c r="A290" s="29" t="s">
        <v>316</v>
      </c>
      <c r="B290" s="9">
        <v>84.8</v>
      </c>
      <c r="C290">
        <v>44236</v>
      </c>
      <c r="D290" s="29" t="s">
        <v>9</v>
      </c>
      <c r="E290" s="29" t="s">
        <v>532</v>
      </c>
      <c r="F290" s="29" t="s">
        <v>6</v>
      </c>
      <c r="G290" s="9">
        <v>-84.8</v>
      </c>
    </row>
    <row r="291" spans="1:7" x14ac:dyDescent="0.25">
      <c r="A291" s="29" t="s">
        <v>317</v>
      </c>
      <c r="B291" s="9">
        <v>70.19</v>
      </c>
      <c r="C291">
        <v>44245</v>
      </c>
      <c r="D291" s="29" t="s">
        <v>10</v>
      </c>
      <c r="E291" s="29" t="s">
        <v>532</v>
      </c>
      <c r="F291" s="29" t="s">
        <v>2</v>
      </c>
      <c r="G291" s="9">
        <v>-70.19</v>
      </c>
    </row>
    <row r="292" spans="1:7" x14ac:dyDescent="0.25">
      <c r="A292" s="29" t="s">
        <v>318</v>
      </c>
      <c r="B292" s="9">
        <v>97.7</v>
      </c>
      <c r="C292">
        <v>44131</v>
      </c>
      <c r="D292" s="29" t="s">
        <v>10</v>
      </c>
      <c r="E292" s="29" t="s">
        <v>532</v>
      </c>
      <c r="F292" s="29" t="s">
        <v>21</v>
      </c>
      <c r="G292" s="9">
        <v>-97.7</v>
      </c>
    </row>
    <row r="293" spans="1:7" x14ac:dyDescent="0.25">
      <c r="A293" s="29" t="s">
        <v>319</v>
      </c>
      <c r="B293" s="9">
        <v>98.81</v>
      </c>
      <c r="C293">
        <v>44150</v>
      </c>
      <c r="D293" s="29" t="s">
        <v>12</v>
      </c>
      <c r="E293" s="29" t="s">
        <v>532</v>
      </c>
      <c r="F293" s="29" t="s">
        <v>4</v>
      </c>
      <c r="G293" s="9">
        <v>-98.81</v>
      </c>
    </row>
    <row r="294" spans="1:7" x14ac:dyDescent="0.25">
      <c r="A294" s="29" t="s">
        <v>320</v>
      </c>
      <c r="B294" s="9">
        <v>76.38</v>
      </c>
      <c r="C294">
        <v>44261</v>
      </c>
      <c r="D294" s="29" t="s">
        <v>10</v>
      </c>
      <c r="E294" s="29" t="s">
        <v>15</v>
      </c>
      <c r="F294" s="29" t="s">
        <v>19</v>
      </c>
      <c r="G294" s="9">
        <v>76.38</v>
      </c>
    </row>
    <row r="295" spans="1:7" x14ac:dyDescent="0.25">
      <c r="A295" s="29" t="s">
        <v>321</v>
      </c>
      <c r="B295" s="9">
        <v>88.17</v>
      </c>
      <c r="C295">
        <v>44227</v>
      </c>
      <c r="D295" s="29" t="s">
        <v>12</v>
      </c>
      <c r="E295" s="29" t="s">
        <v>15</v>
      </c>
      <c r="F295" s="29" t="s">
        <v>19</v>
      </c>
      <c r="G295" s="9">
        <v>88.17</v>
      </c>
    </row>
    <row r="296" spans="1:7" x14ac:dyDescent="0.25">
      <c r="A296" s="29" t="s">
        <v>322</v>
      </c>
      <c r="B296" s="9">
        <v>35.42</v>
      </c>
      <c r="C296">
        <v>44196</v>
      </c>
      <c r="D296" s="29" t="s">
        <v>8</v>
      </c>
      <c r="E296" s="29" t="s">
        <v>532</v>
      </c>
      <c r="F296" s="29" t="s">
        <v>20</v>
      </c>
      <c r="G296" s="9">
        <v>-35.42</v>
      </c>
    </row>
    <row r="297" spans="1:7" x14ac:dyDescent="0.25">
      <c r="A297" s="29" t="s">
        <v>323</v>
      </c>
      <c r="B297" s="9">
        <v>47.61</v>
      </c>
      <c r="C297">
        <v>44199</v>
      </c>
      <c r="D297" s="29" t="s">
        <v>9</v>
      </c>
      <c r="E297" s="29" t="s">
        <v>532</v>
      </c>
      <c r="F297" s="29" t="s">
        <v>4</v>
      </c>
      <c r="G297" s="9">
        <v>-47.61</v>
      </c>
    </row>
    <row r="298" spans="1:7" x14ac:dyDescent="0.25">
      <c r="A298" s="29" t="s">
        <v>324</v>
      </c>
      <c r="B298" s="9">
        <v>31.38</v>
      </c>
      <c r="C298">
        <v>44277</v>
      </c>
      <c r="D298" s="29" t="s">
        <v>7</v>
      </c>
      <c r="E298" s="29" t="s">
        <v>532</v>
      </c>
      <c r="F298" s="29" t="s">
        <v>5</v>
      </c>
      <c r="G298" s="9">
        <v>-31.38</v>
      </c>
    </row>
    <row r="299" spans="1:7" x14ac:dyDescent="0.25">
      <c r="A299" s="29" t="s">
        <v>325</v>
      </c>
      <c r="B299" s="9">
        <v>47.98</v>
      </c>
      <c r="C299">
        <v>44260</v>
      </c>
      <c r="D299" s="29" t="s">
        <v>9</v>
      </c>
      <c r="E299" s="29" t="s">
        <v>532</v>
      </c>
      <c r="F299" s="29" t="s">
        <v>3</v>
      </c>
      <c r="G299" s="9">
        <v>-47.98</v>
      </c>
    </row>
    <row r="300" spans="1:7" x14ac:dyDescent="0.25">
      <c r="A300" s="29" t="s">
        <v>326</v>
      </c>
      <c r="B300" s="9">
        <v>51.73</v>
      </c>
      <c r="C300">
        <v>44181</v>
      </c>
      <c r="D300" s="29" t="s">
        <v>8</v>
      </c>
      <c r="E300" s="29" t="s">
        <v>532</v>
      </c>
      <c r="F300" s="29" t="s">
        <v>2</v>
      </c>
      <c r="G300" s="9">
        <v>-51.73</v>
      </c>
    </row>
    <row r="301" spans="1:7" x14ac:dyDescent="0.25">
      <c r="A301" s="29" t="s">
        <v>327</v>
      </c>
      <c r="B301" s="9">
        <v>12.19</v>
      </c>
      <c r="C301">
        <v>44182</v>
      </c>
      <c r="D301" s="29" t="s">
        <v>8</v>
      </c>
      <c r="E301" s="29" t="s">
        <v>532</v>
      </c>
      <c r="F301" s="29" t="s">
        <v>18</v>
      </c>
      <c r="G301" s="9">
        <v>-12.19</v>
      </c>
    </row>
    <row r="302" spans="1:7" x14ac:dyDescent="0.25">
      <c r="A302" s="29" t="s">
        <v>328</v>
      </c>
      <c r="B302" s="9">
        <v>8.2899999999999991</v>
      </c>
      <c r="C302">
        <v>44169</v>
      </c>
      <c r="D302" s="29" t="s">
        <v>9</v>
      </c>
      <c r="E302" s="29" t="s">
        <v>532</v>
      </c>
      <c r="F302" s="29" t="s">
        <v>4</v>
      </c>
      <c r="G302" s="9">
        <v>-8.2899999999999991</v>
      </c>
    </row>
    <row r="303" spans="1:7" x14ac:dyDescent="0.25">
      <c r="A303" s="29" t="s">
        <v>329</v>
      </c>
      <c r="B303" s="9">
        <v>93.99</v>
      </c>
      <c r="C303">
        <v>44274</v>
      </c>
      <c r="D303" s="29" t="s">
        <v>11</v>
      </c>
      <c r="E303" s="29" t="s">
        <v>532</v>
      </c>
      <c r="F303" s="29" t="s">
        <v>1</v>
      </c>
      <c r="G303" s="9">
        <v>-93.99</v>
      </c>
    </row>
    <row r="304" spans="1:7" x14ac:dyDescent="0.25">
      <c r="A304" s="29" t="s">
        <v>330</v>
      </c>
      <c r="B304" s="9">
        <v>96.9</v>
      </c>
      <c r="C304">
        <v>44233</v>
      </c>
      <c r="D304" s="29" t="s">
        <v>9</v>
      </c>
      <c r="E304" s="29" t="s">
        <v>532</v>
      </c>
      <c r="F304" s="29" t="s">
        <v>4</v>
      </c>
      <c r="G304" s="9">
        <v>-96.9</v>
      </c>
    </row>
    <row r="305" spans="1:7" x14ac:dyDescent="0.25">
      <c r="A305" s="29" t="s">
        <v>331</v>
      </c>
      <c r="B305" s="9">
        <v>27.54</v>
      </c>
      <c r="C305">
        <v>44235</v>
      </c>
      <c r="D305" s="29" t="s">
        <v>11</v>
      </c>
      <c r="E305" s="29" t="s">
        <v>532</v>
      </c>
      <c r="F305" s="29" t="s">
        <v>3</v>
      </c>
      <c r="G305" s="9">
        <v>-27.54</v>
      </c>
    </row>
    <row r="306" spans="1:7" x14ac:dyDescent="0.25">
      <c r="A306" s="29" t="s">
        <v>332</v>
      </c>
      <c r="B306" s="9">
        <v>16.190000000000001</v>
      </c>
      <c r="C306">
        <v>44221</v>
      </c>
      <c r="D306" s="29" t="s">
        <v>10</v>
      </c>
      <c r="E306" s="29" t="s">
        <v>532</v>
      </c>
      <c r="F306" s="29" t="s">
        <v>1</v>
      </c>
      <c r="G306" s="9">
        <v>-16.190000000000001</v>
      </c>
    </row>
    <row r="307" spans="1:7" x14ac:dyDescent="0.25">
      <c r="A307" s="29" t="s">
        <v>333</v>
      </c>
      <c r="B307" s="9">
        <v>88.84</v>
      </c>
      <c r="C307">
        <v>44158</v>
      </c>
      <c r="D307" s="29" t="s">
        <v>7</v>
      </c>
      <c r="E307" s="29" t="s">
        <v>15</v>
      </c>
      <c r="F307" s="29" t="s">
        <v>520</v>
      </c>
      <c r="G307" s="9">
        <v>88.84</v>
      </c>
    </row>
    <row r="308" spans="1:7" x14ac:dyDescent="0.25">
      <c r="A308" s="29" t="s">
        <v>334</v>
      </c>
      <c r="B308" s="9">
        <v>72.28</v>
      </c>
      <c r="C308">
        <v>44235</v>
      </c>
      <c r="D308" s="29" t="s">
        <v>7</v>
      </c>
      <c r="E308" s="29" t="s">
        <v>15</v>
      </c>
      <c r="F308" s="29" t="s">
        <v>19</v>
      </c>
      <c r="G308" s="9">
        <v>72.28</v>
      </c>
    </row>
    <row r="309" spans="1:7" x14ac:dyDescent="0.25">
      <c r="A309" s="29" t="s">
        <v>335</v>
      </c>
      <c r="B309" s="9">
        <v>38.76</v>
      </c>
      <c r="C309">
        <v>44283</v>
      </c>
      <c r="D309" s="29" t="s">
        <v>10</v>
      </c>
      <c r="E309" s="29" t="s">
        <v>532</v>
      </c>
      <c r="F309" s="29" t="s">
        <v>5</v>
      </c>
      <c r="G309" s="9">
        <v>-38.76</v>
      </c>
    </row>
    <row r="310" spans="1:7" x14ac:dyDescent="0.25">
      <c r="A310" s="29" t="s">
        <v>336</v>
      </c>
      <c r="B310" s="9">
        <v>31.14</v>
      </c>
      <c r="C310">
        <v>44152</v>
      </c>
      <c r="D310" s="29" t="s">
        <v>12</v>
      </c>
      <c r="E310" s="29" t="s">
        <v>532</v>
      </c>
      <c r="F310" s="29" t="s">
        <v>0</v>
      </c>
      <c r="G310" s="9">
        <v>-31.14</v>
      </c>
    </row>
    <row r="311" spans="1:7" x14ac:dyDescent="0.25">
      <c r="A311" s="29" t="s">
        <v>337</v>
      </c>
      <c r="B311" s="9">
        <v>5.8</v>
      </c>
      <c r="C311">
        <v>44229</v>
      </c>
      <c r="D311" s="29" t="s">
        <v>7</v>
      </c>
      <c r="E311" s="29" t="s">
        <v>532</v>
      </c>
      <c r="F311" s="29" t="s">
        <v>3</v>
      </c>
      <c r="G311" s="9">
        <v>-5.8</v>
      </c>
    </row>
    <row r="312" spans="1:7" x14ac:dyDescent="0.25">
      <c r="A312" s="29" t="s">
        <v>338</v>
      </c>
      <c r="B312" s="9">
        <v>81.69</v>
      </c>
      <c r="C312">
        <v>44211</v>
      </c>
      <c r="D312" s="29" t="s">
        <v>11</v>
      </c>
      <c r="E312" s="29" t="s">
        <v>532</v>
      </c>
      <c r="F312" s="29" t="s">
        <v>3</v>
      </c>
      <c r="G312" s="9">
        <v>-81.69</v>
      </c>
    </row>
    <row r="313" spans="1:7" x14ac:dyDescent="0.25">
      <c r="A313" s="29" t="s">
        <v>339</v>
      </c>
      <c r="B313" s="9">
        <v>96.44</v>
      </c>
      <c r="C313">
        <v>44134</v>
      </c>
      <c r="D313" s="29" t="s">
        <v>12</v>
      </c>
      <c r="E313" s="29" t="s">
        <v>532</v>
      </c>
      <c r="F313" s="29" t="s">
        <v>22</v>
      </c>
      <c r="G313" s="9">
        <v>-96.44</v>
      </c>
    </row>
    <row r="314" spans="1:7" x14ac:dyDescent="0.25">
      <c r="A314" s="29" t="s">
        <v>340</v>
      </c>
      <c r="B314" s="9">
        <v>36.6</v>
      </c>
      <c r="C314">
        <v>44177</v>
      </c>
      <c r="D314" s="29" t="s">
        <v>12</v>
      </c>
      <c r="E314" s="29" t="s">
        <v>532</v>
      </c>
      <c r="F314" s="29" t="s">
        <v>21</v>
      </c>
      <c r="G314" s="9">
        <v>-36.6</v>
      </c>
    </row>
    <row r="315" spans="1:7" x14ac:dyDescent="0.25">
      <c r="A315" s="29" t="s">
        <v>341</v>
      </c>
      <c r="B315" s="9">
        <v>82.02</v>
      </c>
      <c r="C315">
        <v>44283</v>
      </c>
      <c r="D315" s="29" t="s">
        <v>11</v>
      </c>
      <c r="E315" s="29" t="s">
        <v>532</v>
      </c>
      <c r="F315" s="29" t="s">
        <v>22</v>
      </c>
      <c r="G315" s="9">
        <v>-82.02</v>
      </c>
    </row>
    <row r="316" spans="1:7" x14ac:dyDescent="0.25">
      <c r="A316" s="29" t="s">
        <v>342</v>
      </c>
      <c r="B316" s="9">
        <v>82.69</v>
      </c>
      <c r="C316">
        <v>44153</v>
      </c>
      <c r="D316" s="29" t="s">
        <v>12</v>
      </c>
      <c r="E316" s="29" t="s">
        <v>532</v>
      </c>
      <c r="F316" s="29" t="s">
        <v>1</v>
      </c>
      <c r="G316" s="9">
        <v>-82.69</v>
      </c>
    </row>
    <row r="317" spans="1:7" x14ac:dyDescent="0.25">
      <c r="A317" s="29" t="s">
        <v>343</v>
      </c>
      <c r="B317" s="9">
        <v>62.02</v>
      </c>
      <c r="C317">
        <v>44131</v>
      </c>
      <c r="D317" s="29" t="s">
        <v>7</v>
      </c>
      <c r="E317" s="29" t="s">
        <v>532</v>
      </c>
      <c r="F317" s="29" t="s">
        <v>4</v>
      </c>
      <c r="G317" s="9">
        <v>-62.02</v>
      </c>
    </row>
    <row r="318" spans="1:7" x14ac:dyDescent="0.25">
      <c r="A318" s="29" t="s">
        <v>344</v>
      </c>
      <c r="B318" s="9">
        <v>28.2</v>
      </c>
      <c r="C318">
        <v>44295</v>
      </c>
      <c r="D318" s="29" t="s">
        <v>11</v>
      </c>
      <c r="E318" s="29" t="s">
        <v>532</v>
      </c>
      <c r="F318" s="29" t="s">
        <v>22</v>
      </c>
      <c r="G318" s="9">
        <v>-28.2</v>
      </c>
    </row>
    <row r="319" spans="1:7" x14ac:dyDescent="0.25">
      <c r="A319" s="29" t="s">
        <v>345</v>
      </c>
      <c r="B319" s="9">
        <v>30.14</v>
      </c>
      <c r="C319">
        <v>44138</v>
      </c>
      <c r="D319" s="29" t="s">
        <v>8</v>
      </c>
      <c r="E319" s="29" t="s">
        <v>532</v>
      </c>
      <c r="F319" s="29" t="s">
        <v>2</v>
      </c>
      <c r="G319" s="9">
        <v>-30.14</v>
      </c>
    </row>
    <row r="320" spans="1:7" x14ac:dyDescent="0.25">
      <c r="A320" s="29" t="s">
        <v>346</v>
      </c>
      <c r="B320" s="9">
        <v>90.05</v>
      </c>
      <c r="C320">
        <v>44294</v>
      </c>
      <c r="D320" s="29" t="s">
        <v>11</v>
      </c>
      <c r="E320" s="29" t="s">
        <v>532</v>
      </c>
      <c r="F320" s="29" t="s">
        <v>1</v>
      </c>
      <c r="G320" s="9">
        <v>-90.05</v>
      </c>
    </row>
    <row r="321" spans="1:7" x14ac:dyDescent="0.25">
      <c r="A321" s="29" t="s">
        <v>347</v>
      </c>
      <c r="B321" s="9">
        <v>97.26</v>
      </c>
      <c r="C321">
        <v>44153</v>
      </c>
      <c r="D321" s="29" t="s">
        <v>9</v>
      </c>
      <c r="E321" s="29" t="s">
        <v>532</v>
      </c>
      <c r="F321" s="29" t="s">
        <v>3</v>
      </c>
      <c r="G321" s="9">
        <v>-97.26</v>
      </c>
    </row>
    <row r="322" spans="1:7" x14ac:dyDescent="0.25">
      <c r="A322" s="29" t="s">
        <v>348</v>
      </c>
      <c r="B322" s="9">
        <v>33.22</v>
      </c>
      <c r="C322">
        <v>44209</v>
      </c>
      <c r="D322" s="29" t="s">
        <v>7</v>
      </c>
      <c r="E322" s="29" t="s">
        <v>532</v>
      </c>
      <c r="F322" s="29" t="s">
        <v>0</v>
      </c>
      <c r="G322" s="9">
        <v>-33.22</v>
      </c>
    </row>
    <row r="323" spans="1:7" x14ac:dyDescent="0.25">
      <c r="A323" s="29" t="s">
        <v>349</v>
      </c>
      <c r="B323" s="9">
        <v>81.92</v>
      </c>
      <c r="C323">
        <v>44252</v>
      </c>
      <c r="D323" s="29" t="s">
        <v>11</v>
      </c>
      <c r="E323" s="29" t="s">
        <v>532</v>
      </c>
      <c r="F323" s="29" t="s">
        <v>3</v>
      </c>
      <c r="G323" s="9">
        <v>-81.92</v>
      </c>
    </row>
    <row r="324" spans="1:7" x14ac:dyDescent="0.25">
      <c r="A324" s="29" t="s">
        <v>350</v>
      </c>
      <c r="B324" s="9">
        <v>8.0299999999999994</v>
      </c>
      <c r="C324">
        <v>44211</v>
      </c>
      <c r="D324" s="29" t="s">
        <v>11</v>
      </c>
      <c r="E324" s="29" t="s">
        <v>532</v>
      </c>
      <c r="F324" s="29" t="s">
        <v>23</v>
      </c>
      <c r="G324" s="9">
        <v>-8.0299999999999994</v>
      </c>
    </row>
    <row r="325" spans="1:7" x14ac:dyDescent="0.25">
      <c r="A325" s="29" t="s">
        <v>351</v>
      </c>
      <c r="B325" s="9">
        <v>46.32</v>
      </c>
      <c r="C325">
        <v>44297</v>
      </c>
      <c r="D325" s="29" t="s">
        <v>11</v>
      </c>
      <c r="E325" s="29" t="s">
        <v>532</v>
      </c>
      <c r="F325" s="29" t="s">
        <v>0</v>
      </c>
      <c r="G325" s="9">
        <v>-46.32</v>
      </c>
    </row>
    <row r="326" spans="1:7" x14ac:dyDescent="0.25">
      <c r="A326" s="29" t="s">
        <v>352</v>
      </c>
      <c r="B326" s="9">
        <v>84.59</v>
      </c>
      <c r="C326">
        <v>44263</v>
      </c>
      <c r="D326" s="29" t="s">
        <v>11</v>
      </c>
      <c r="E326" s="29" t="s">
        <v>532</v>
      </c>
      <c r="F326" s="29" t="s">
        <v>5</v>
      </c>
      <c r="G326" s="9">
        <v>-84.59</v>
      </c>
    </row>
    <row r="327" spans="1:7" x14ac:dyDescent="0.25">
      <c r="A327" s="29" t="s">
        <v>353</v>
      </c>
      <c r="B327" s="9">
        <v>87.39</v>
      </c>
      <c r="C327">
        <v>44161</v>
      </c>
      <c r="D327" s="29" t="s">
        <v>8</v>
      </c>
      <c r="E327" s="29" t="s">
        <v>532</v>
      </c>
      <c r="F327" s="29" t="s">
        <v>18</v>
      </c>
      <c r="G327" s="9">
        <v>-87.39</v>
      </c>
    </row>
    <row r="328" spans="1:7" x14ac:dyDescent="0.25">
      <c r="A328" s="29" t="s">
        <v>354</v>
      </c>
      <c r="B328" s="9">
        <v>15.39</v>
      </c>
      <c r="C328">
        <v>44202</v>
      </c>
      <c r="D328" s="29" t="s">
        <v>10</v>
      </c>
      <c r="E328" s="29" t="s">
        <v>532</v>
      </c>
      <c r="F328" s="29" t="s">
        <v>20</v>
      </c>
      <c r="G328" s="9">
        <v>-15.39</v>
      </c>
    </row>
    <row r="329" spans="1:7" x14ac:dyDescent="0.25">
      <c r="A329" s="29" t="s">
        <v>355</v>
      </c>
      <c r="B329" s="9">
        <v>48.29</v>
      </c>
      <c r="C329">
        <v>44152</v>
      </c>
      <c r="D329" s="29" t="s">
        <v>12</v>
      </c>
      <c r="E329" s="29" t="s">
        <v>532</v>
      </c>
      <c r="F329" s="29" t="s">
        <v>1</v>
      </c>
      <c r="G329" s="9">
        <v>-48.29</v>
      </c>
    </row>
    <row r="330" spans="1:7" x14ac:dyDescent="0.25">
      <c r="A330" s="29" t="s">
        <v>356</v>
      </c>
      <c r="B330" s="9">
        <v>14.19</v>
      </c>
      <c r="C330">
        <v>44275</v>
      </c>
      <c r="D330" s="29" t="s">
        <v>10</v>
      </c>
      <c r="E330" s="29" t="s">
        <v>15</v>
      </c>
      <c r="F330" s="29" t="s">
        <v>520</v>
      </c>
      <c r="G330" s="9">
        <v>14.19</v>
      </c>
    </row>
    <row r="331" spans="1:7" x14ac:dyDescent="0.25">
      <c r="A331" s="29" t="s">
        <v>357</v>
      </c>
      <c r="B331" s="9">
        <v>65.010000000000005</v>
      </c>
      <c r="C331">
        <v>44147</v>
      </c>
      <c r="D331" s="29" t="s">
        <v>7</v>
      </c>
      <c r="E331" s="29" t="s">
        <v>532</v>
      </c>
      <c r="F331" s="29" t="s">
        <v>0</v>
      </c>
      <c r="G331" s="9">
        <v>-65.010000000000005</v>
      </c>
    </row>
    <row r="332" spans="1:7" x14ac:dyDescent="0.25">
      <c r="A332" s="29" t="s">
        <v>358</v>
      </c>
      <c r="B332" s="9">
        <v>42.67</v>
      </c>
      <c r="C332">
        <v>44142</v>
      </c>
      <c r="D332" s="29" t="s">
        <v>9</v>
      </c>
      <c r="E332" s="29" t="s">
        <v>532</v>
      </c>
      <c r="F332" s="29" t="s">
        <v>20</v>
      </c>
      <c r="G332" s="9">
        <v>-42.67</v>
      </c>
    </row>
    <row r="333" spans="1:7" x14ac:dyDescent="0.25">
      <c r="A333" s="29" t="s">
        <v>359</v>
      </c>
      <c r="B333" s="9">
        <v>39.89</v>
      </c>
      <c r="C333">
        <v>44266</v>
      </c>
      <c r="D333" s="29" t="s">
        <v>9</v>
      </c>
      <c r="E333" s="29" t="s">
        <v>532</v>
      </c>
      <c r="F333" s="29" t="s">
        <v>5</v>
      </c>
      <c r="G333" s="9">
        <v>-39.89</v>
      </c>
    </row>
    <row r="334" spans="1:7" x14ac:dyDescent="0.25">
      <c r="A334" s="29" t="s">
        <v>360</v>
      </c>
      <c r="B334" s="9">
        <v>52.03</v>
      </c>
      <c r="C334">
        <v>44175</v>
      </c>
      <c r="D334" s="29" t="s">
        <v>11</v>
      </c>
      <c r="E334" s="29" t="s">
        <v>532</v>
      </c>
      <c r="F334" s="29" t="s">
        <v>2</v>
      </c>
      <c r="G334" s="9">
        <v>-52.03</v>
      </c>
    </row>
    <row r="335" spans="1:7" x14ac:dyDescent="0.25">
      <c r="A335" s="29" t="s">
        <v>361</v>
      </c>
      <c r="B335" s="9">
        <v>51.36</v>
      </c>
      <c r="C335">
        <v>44295</v>
      </c>
      <c r="D335" s="29" t="s">
        <v>7</v>
      </c>
      <c r="E335" s="29" t="s">
        <v>532</v>
      </c>
      <c r="F335" s="29" t="s">
        <v>4</v>
      </c>
      <c r="G335" s="9">
        <v>-51.36</v>
      </c>
    </row>
    <row r="336" spans="1:7" x14ac:dyDescent="0.25">
      <c r="A336" s="29" t="s">
        <v>362</v>
      </c>
      <c r="B336" s="9">
        <v>32.299999999999997</v>
      </c>
      <c r="C336">
        <v>44252</v>
      </c>
      <c r="D336" s="29" t="s">
        <v>8</v>
      </c>
      <c r="E336" s="29" t="s">
        <v>532</v>
      </c>
      <c r="F336" s="29" t="s">
        <v>1</v>
      </c>
      <c r="G336" s="9">
        <v>-32.299999999999997</v>
      </c>
    </row>
    <row r="337" spans="1:7" x14ac:dyDescent="0.25">
      <c r="A337" s="29" t="s">
        <v>363</v>
      </c>
      <c r="B337" s="9">
        <v>58.42</v>
      </c>
      <c r="C337">
        <v>44153</v>
      </c>
      <c r="D337" s="29" t="s">
        <v>9</v>
      </c>
      <c r="E337" s="29" t="s">
        <v>532</v>
      </c>
      <c r="F337" s="29" t="s">
        <v>2</v>
      </c>
      <c r="G337" s="9">
        <v>-58.42</v>
      </c>
    </row>
    <row r="338" spans="1:7" x14ac:dyDescent="0.25">
      <c r="A338" s="29" t="s">
        <v>519</v>
      </c>
      <c r="B338" s="9">
        <v>4648.28</v>
      </c>
      <c r="C338">
        <v>44114</v>
      </c>
      <c r="D338" s="29" t="s">
        <v>8</v>
      </c>
      <c r="E338" s="29" t="s">
        <v>15</v>
      </c>
      <c r="F338" s="29" t="s">
        <v>520</v>
      </c>
      <c r="G338" s="9">
        <v>4648.28</v>
      </c>
    </row>
    <row r="339" spans="1:7" x14ac:dyDescent="0.25">
      <c r="A339" s="29" t="s">
        <v>521</v>
      </c>
      <c r="B339" s="9">
        <v>4340.66</v>
      </c>
      <c r="C339">
        <v>44144</v>
      </c>
      <c r="D339" s="29" t="s">
        <v>8</v>
      </c>
      <c r="E339" s="29" t="s">
        <v>15</v>
      </c>
      <c r="F339" s="29" t="s">
        <v>520</v>
      </c>
      <c r="G339" s="9">
        <v>4340.66</v>
      </c>
    </row>
    <row r="340" spans="1:7" x14ac:dyDescent="0.25">
      <c r="A340" s="29" t="s">
        <v>522</v>
      </c>
      <c r="B340" s="9">
        <v>1111</v>
      </c>
      <c r="C340">
        <v>44174</v>
      </c>
      <c r="D340" s="29" t="s">
        <v>8</v>
      </c>
      <c r="E340" s="29" t="s">
        <v>15</v>
      </c>
      <c r="F340" s="29" t="s">
        <v>520</v>
      </c>
      <c r="G340" s="9">
        <v>1111</v>
      </c>
    </row>
    <row r="341" spans="1:7" x14ac:dyDescent="0.25">
      <c r="A341" s="29" t="s">
        <v>523</v>
      </c>
      <c r="B341" s="9">
        <v>4505.63</v>
      </c>
      <c r="C341">
        <v>44204</v>
      </c>
      <c r="D341" s="29" t="s">
        <v>8</v>
      </c>
      <c r="E341" s="29" t="s">
        <v>15</v>
      </c>
      <c r="F341" s="29" t="s">
        <v>520</v>
      </c>
      <c r="G341" s="9">
        <v>4505.63</v>
      </c>
    </row>
    <row r="342" spans="1:7" x14ac:dyDescent="0.25">
      <c r="A342" s="29" t="s">
        <v>524</v>
      </c>
      <c r="B342" s="9">
        <v>4167.6400000000003</v>
      </c>
      <c r="C342">
        <v>44234</v>
      </c>
      <c r="D342" s="29" t="s">
        <v>8</v>
      </c>
      <c r="E342" s="29" t="s">
        <v>15</v>
      </c>
      <c r="F342" s="29" t="s">
        <v>520</v>
      </c>
      <c r="G342" s="9">
        <v>4167.6400000000003</v>
      </c>
    </row>
    <row r="343" spans="1:7" x14ac:dyDescent="0.25">
      <c r="A343" s="29" t="s">
        <v>525</v>
      </c>
      <c r="B343" s="9">
        <v>4871.22</v>
      </c>
      <c r="C343">
        <v>44264</v>
      </c>
      <c r="D343" s="29" t="s">
        <v>8</v>
      </c>
      <c r="E343" s="29" t="s">
        <v>15</v>
      </c>
      <c r="F343" s="29" t="s">
        <v>520</v>
      </c>
      <c r="G343" s="9">
        <v>4871.22</v>
      </c>
    </row>
    <row r="344" spans="1:7" x14ac:dyDescent="0.25">
      <c r="A344" s="29" t="s">
        <v>526</v>
      </c>
      <c r="B344" s="9">
        <v>4717.6499999999996</v>
      </c>
      <c r="C344">
        <v>44294</v>
      </c>
      <c r="D344" s="29" t="s">
        <v>8</v>
      </c>
      <c r="E344" s="29" t="s">
        <v>15</v>
      </c>
      <c r="F344" s="29" t="s">
        <v>520</v>
      </c>
      <c r="G344" s="9">
        <v>4717.6499999999996</v>
      </c>
    </row>
    <row r="345" spans="1:7" x14ac:dyDescent="0.25">
      <c r="A345" s="29" t="s">
        <v>364</v>
      </c>
      <c r="B345" s="9">
        <v>63.19</v>
      </c>
      <c r="C345">
        <v>44293</v>
      </c>
      <c r="D345" s="29" t="s">
        <v>9</v>
      </c>
      <c r="E345" s="29" t="s">
        <v>532</v>
      </c>
      <c r="F345" s="29" t="s">
        <v>21</v>
      </c>
      <c r="G345" s="9">
        <v>-63.19</v>
      </c>
    </row>
    <row r="346" spans="1:7" x14ac:dyDescent="0.25">
      <c r="A346" s="29" t="s">
        <v>365</v>
      </c>
      <c r="B346" s="9">
        <v>13.58</v>
      </c>
      <c r="C346">
        <v>44237</v>
      </c>
      <c r="D346" s="29" t="s">
        <v>7</v>
      </c>
      <c r="E346" s="29" t="s">
        <v>532</v>
      </c>
      <c r="F346" s="29" t="s">
        <v>2</v>
      </c>
      <c r="G346" s="9">
        <v>-13.58</v>
      </c>
    </row>
    <row r="347" spans="1:7" x14ac:dyDescent="0.25">
      <c r="A347" s="29" t="s">
        <v>366</v>
      </c>
      <c r="B347" s="9">
        <v>42.06</v>
      </c>
      <c r="C347">
        <v>44200</v>
      </c>
      <c r="D347" s="29" t="s">
        <v>12</v>
      </c>
      <c r="E347" s="29" t="s">
        <v>532</v>
      </c>
      <c r="F347" s="29" t="s">
        <v>5</v>
      </c>
      <c r="G347" s="9">
        <v>-42.06</v>
      </c>
    </row>
    <row r="348" spans="1:7" x14ac:dyDescent="0.25">
      <c r="A348" s="29" t="s">
        <v>367</v>
      </c>
      <c r="B348" s="9">
        <v>29.47</v>
      </c>
      <c r="C348">
        <v>44244</v>
      </c>
      <c r="D348" s="29" t="s">
        <v>7</v>
      </c>
      <c r="E348" s="29" t="s">
        <v>532</v>
      </c>
      <c r="F348" s="29" t="s">
        <v>18</v>
      </c>
      <c r="G348" s="9">
        <v>-29.47</v>
      </c>
    </row>
    <row r="349" spans="1:7" x14ac:dyDescent="0.25">
      <c r="A349" s="29" t="s">
        <v>368</v>
      </c>
      <c r="B349" s="9">
        <v>29.82</v>
      </c>
      <c r="C349">
        <v>44154</v>
      </c>
      <c r="D349" s="29" t="s">
        <v>8</v>
      </c>
      <c r="E349" s="29" t="s">
        <v>532</v>
      </c>
      <c r="F349" s="29" t="s">
        <v>2</v>
      </c>
      <c r="G349" s="9">
        <v>-29.82</v>
      </c>
    </row>
    <row r="350" spans="1:7" x14ac:dyDescent="0.25">
      <c r="A350" s="29" t="s">
        <v>369</v>
      </c>
      <c r="B350" s="9">
        <v>32.49</v>
      </c>
      <c r="C350">
        <v>44146</v>
      </c>
      <c r="D350" s="29" t="s">
        <v>11</v>
      </c>
      <c r="E350" s="29" t="s">
        <v>532</v>
      </c>
      <c r="F350" s="29" t="s">
        <v>0</v>
      </c>
      <c r="G350" s="9">
        <v>-32.49</v>
      </c>
    </row>
    <row r="351" spans="1:7" x14ac:dyDescent="0.25">
      <c r="A351" s="29" t="s">
        <v>370</v>
      </c>
      <c r="B351" s="9">
        <v>30.48</v>
      </c>
      <c r="C351">
        <v>44292</v>
      </c>
      <c r="D351" s="29" t="s">
        <v>7</v>
      </c>
      <c r="E351" s="29" t="s">
        <v>532</v>
      </c>
      <c r="F351" s="29" t="s">
        <v>1</v>
      </c>
      <c r="G351" s="9">
        <v>-30.48</v>
      </c>
    </row>
    <row r="352" spans="1:7" x14ac:dyDescent="0.25">
      <c r="A352" s="29" t="s">
        <v>371</v>
      </c>
      <c r="B352" s="9">
        <v>8.2100000000000009</v>
      </c>
      <c r="C352">
        <v>44194</v>
      </c>
      <c r="D352" s="29" t="s">
        <v>7</v>
      </c>
      <c r="E352" s="29" t="s">
        <v>532</v>
      </c>
      <c r="F352" s="29" t="s">
        <v>23</v>
      </c>
      <c r="G352" s="9">
        <v>-8.2100000000000009</v>
      </c>
    </row>
    <row r="353" spans="1:7" x14ac:dyDescent="0.25">
      <c r="A353" s="29" t="s">
        <v>372</v>
      </c>
      <c r="B353" s="9">
        <v>67.63</v>
      </c>
      <c r="C353">
        <v>44142</v>
      </c>
      <c r="D353" s="29" t="s">
        <v>10</v>
      </c>
      <c r="E353" s="29" t="s">
        <v>15</v>
      </c>
      <c r="F353" s="29" t="s">
        <v>19</v>
      </c>
      <c r="G353" s="9">
        <v>67.63</v>
      </c>
    </row>
    <row r="354" spans="1:7" x14ac:dyDescent="0.25">
      <c r="A354" s="29" t="s">
        <v>373</v>
      </c>
      <c r="B354" s="9">
        <v>26.73</v>
      </c>
      <c r="C354">
        <v>44211</v>
      </c>
      <c r="D354" s="29" t="s">
        <v>7</v>
      </c>
      <c r="E354" s="29" t="s">
        <v>532</v>
      </c>
      <c r="F354" s="29" t="s">
        <v>21</v>
      </c>
      <c r="G354" s="9">
        <v>-26.73</v>
      </c>
    </row>
    <row r="355" spans="1:7" x14ac:dyDescent="0.25">
      <c r="A355" s="29" t="s">
        <v>374</v>
      </c>
      <c r="B355" s="9">
        <v>35.42</v>
      </c>
      <c r="C355">
        <v>44158</v>
      </c>
      <c r="D355" s="29" t="s">
        <v>11</v>
      </c>
      <c r="E355" s="29" t="s">
        <v>532</v>
      </c>
      <c r="F355" s="29" t="s">
        <v>23</v>
      </c>
      <c r="G355" s="9">
        <v>-35.42</v>
      </c>
    </row>
    <row r="356" spans="1:7" x14ac:dyDescent="0.25">
      <c r="A356" s="29" t="s">
        <v>375</v>
      </c>
      <c r="B356" s="9">
        <v>79.150000000000006</v>
      </c>
      <c r="C356">
        <v>44258</v>
      </c>
      <c r="D356" s="29" t="s">
        <v>10</v>
      </c>
      <c r="E356" s="29" t="s">
        <v>532</v>
      </c>
      <c r="F356" s="29" t="s">
        <v>4</v>
      </c>
      <c r="G356" s="9">
        <v>-79.150000000000006</v>
      </c>
    </row>
    <row r="357" spans="1:7" x14ac:dyDescent="0.25">
      <c r="A357" s="29" t="s">
        <v>376</v>
      </c>
      <c r="B357" s="9">
        <v>84.65</v>
      </c>
      <c r="C357">
        <v>44268</v>
      </c>
      <c r="D357" s="29" t="s">
        <v>11</v>
      </c>
      <c r="E357" s="29" t="s">
        <v>532</v>
      </c>
      <c r="F357" s="29" t="s">
        <v>1</v>
      </c>
      <c r="G357" s="9">
        <v>-84.65</v>
      </c>
    </row>
    <row r="358" spans="1:7" x14ac:dyDescent="0.25">
      <c r="A358" s="29" t="s">
        <v>377</v>
      </c>
      <c r="B358" s="9">
        <v>69.739999999999995</v>
      </c>
      <c r="C358">
        <v>44138</v>
      </c>
      <c r="D358" s="29" t="s">
        <v>7</v>
      </c>
      <c r="E358" s="29" t="s">
        <v>532</v>
      </c>
      <c r="F358" s="29" t="s">
        <v>5</v>
      </c>
      <c r="G358" s="9">
        <v>-69.739999999999995</v>
      </c>
    </row>
    <row r="359" spans="1:7" x14ac:dyDescent="0.25">
      <c r="A359" s="29" t="s">
        <v>378</v>
      </c>
      <c r="B359" s="9">
        <v>68.569999999999993</v>
      </c>
      <c r="C359">
        <v>44129</v>
      </c>
      <c r="D359" s="29" t="s">
        <v>11</v>
      </c>
      <c r="E359" s="29" t="s">
        <v>532</v>
      </c>
      <c r="F359" s="29" t="s">
        <v>1</v>
      </c>
      <c r="G359" s="9">
        <v>-68.569999999999993</v>
      </c>
    </row>
    <row r="360" spans="1:7" x14ac:dyDescent="0.25">
      <c r="A360" s="29" t="s">
        <v>379</v>
      </c>
      <c r="B360" s="9">
        <v>82.34</v>
      </c>
      <c r="C360">
        <v>44176</v>
      </c>
      <c r="D360" s="29" t="s">
        <v>9</v>
      </c>
      <c r="E360" s="29" t="s">
        <v>532</v>
      </c>
      <c r="F360" s="29" t="s">
        <v>3</v>
      </c>
      <c r="G360" s="9">
        <v>-82.34</v>
      </c>
    </row>
    <row r="361" spans="1:7" x14ac:dyDescent="0.25">
      <c r="A361" s="29" t="s">
        <v>380</v>
      </c>
      <c r="B361" s="9">
        <v>38.4</v>
      </c>
      <c r="C361">
        <v>44164</v>
      </c>
      <c r="D361" s="29" t="s">
        <v>9</v>
      </c>
      <c r="E361" s="29" t="s">
        <v>532</v>
      </c>
      <c r="F361" s="29" t="s">
        <v>5</v>
      </c>
      <c r="G361" s="9">
        <v>-38.4</v>
      </c>
    </row>
    <row r="362" spans="1:7" x14ac:dyDescent="0.25">
      <c r="A362" s="29" t="s">
        <v>381</v>
      </c>
      <c r="B362" s="9">
        <v>34.06</v>
      </c>
      <c r="C362">
        <v>44206</v>
      </c>
      <c r="D362" s="29" t="s">
        <v>10</v>
      </c>
      <c r="E362" s="29" t="s">
        <v>532</v>
      </c>
      <c r="F362" s="29" t="s">
        <v>20</v>
      </c>
      <c r="G362" s="9">
        <v>-34.06</v>
      </c>
    </row>
    <row r="363" spans="1:7" x14ac:dyDescent="0.25">
      <c r="A363" s="29" t="s">
        <v>382</v>
      </c>
      <c r="B363" s="9">
        <v>63.33</v>
      </c>
      <c r="C363">
        <v>44233</v>
      </c>
      <c r="D363" s="29" t="s">
        <v>10</v>
      </c>
      <c r="E363" s="29" t="s">
        <v>532</v>
      </c>
      <c r="F363" s="29" t="s">
        <v>5</v>
      </c>
      <c r="G363" s="9">
        <v>-63.33</v>
      </c>
    </row>
    <row r="364" spans="1:7" x14ac:dyDescent="0.25">
      <c r="A364" s="29" t="s">
        <v>383</v>
      </c>
      <c r="B364" s="9">
        <v>37.409999999999997</v>
      </c>
      <c r="C364">
        <v>44116</v>
      </c>
      <c r="D364" s="29" t="s">
        <v>11</v>
      </c>
      <c r="E364" s="29" t="s">
        <v>15</v>
      </c>
      <c r="F364" s="29" t="s">
        <v>520</v>
      </c>
      <c r="G364" s="9">
        <v>37.409999999999997</v>
      </c>
    </row>
    <row r="365" spans="1:7" x14ac:dyDescent="0.25">
      <c r="A365" s="29" t="s">
        <v>384</v>
      </c>
      <c r="B365" s="9">
        <v>75.05</v>
      </c>
      <c r="C365">
        <v>44301</v>
      </c>
      <c r="D365" s="29" t="s">
        <v>12</v>
      </c>
      <c r="E365" s="29" t="s">
        <v>532</v>
      </c>
      <c r="F365" s="29" t="s">
        <v>4</v>
      </c>
      <c r="G365" s="9">
        <v>-75.05</v>
      </c>
    </row>
    <row r="366" spans="1:7" x14ac:dyDescent="0.25">
      <c r="A366" s="29" t="s">
        <v>385</v>
      </c>
      <c r="B366" s="9">
        <v>57.99</v>
      </c>
      <c r="C366">
        <v>44122</v>
      </c>
      <c r="D366" s="29" t="s">
        <v>11</v>
      </c>
      <c r="E366" s="29" t="s">
        <v>532</v>
      </c>
      <c r="F366" s="29" t="s">
        <v>18</v>
      </c>
      <c r="G366" s="9">
        <v>-57.99</v>
      </c>
    </row>
    <row r="367" spans="1:7" x14ac:dyDescent="0.25">
      <c r="A367" s="29" t="s">
        <v>386</v>
      </c>
      <c r="B367" s="9">
        <v>11.94</v>
      </c>
      <c r="C367">
        <v>44210</v>
      </c>
      <c r="D367" s="29" t="s">
        <v>8</v>
      </c>
      <c r="E367" s="29" t="s">
        <v>532</v>
      </c>
      <c r="F367" s="29" t="s">
        <v>3</v>
      </c>
      <c r="G367" s="9">
        <v>-11.94</v>
      </c>
    </row>
    <row r="368" spans="1:7" x14ac:dyDescent="0.25">
      <c r="A368" s="29" t="s">
        <v>387</v>
      </c>
      <c r="B368" s="9">
        <v>1.85</v>
      </c>
      <c r="C368">
        <v>44130</v>
      </c>
      <c r="D368" s="29" t="s">
        <v>11</v>
      </c>
      <c r="E368" s="29" t="s">
        <v>532</v>
      </c>
      <c r="F368" s="29" t="s">
        <v>21</v>
      </c>
      <c r="G368" s="9">
        <v>-1.85</v>
      </c>
    </row>
    <row r="369" spans="1:7" x14ac:dyDescent="0.25">
      <c r="A369" s="29" t="s">
        <v>388</v>
      </c>
      <c r="B369" s="9">
        <v>37.869999999999997</v>
      </c>
      <c r="C369">
        <v>44214</v>
      </c>
      <c r="D369" s="29" t="s">
        <v>10</v>
      </c>
      <c r="E369" s="29" t="s">
        <v>532</v>
      </c>
      <c r="F369" s="29" t="s">
        <v>4</v>
      </c>
      <c r="G369" s="9">
        <v>-37.869999999999997</v>
      </c>
    </row>
    <row r="370" spans="1:7" x14ac:dyDescent="0.25">
      <c r="A370" s="29" t="s">
        <v>389</v>
      </c>
      <c r="B370" s="9">
        <v>8.85</v>
      </c>
      <c r="C370">
        <v>44296</v>
      </c>
      <c r="D370" s="29" t="s">
        <v>11</v>
      </c>
      <c r="E370" s="29" t="s">
        <v>15</v>
      </c>
      <c r="F370" s="29" t="s">
        <v>520</v>
      </c>
      <c r="G370" s="9">
        <v>8.85</v>
      </c>
    </row>
    <row r="371" spans="1:7" x14ac:dyDescent="0.25">
      <c r="A371" s="29" t="s">
        <v>390</v>
      </c>
      <c r="B371" s="9">
        <v>89.3</v>
      </c>
      <c r="C371">
        <v>44274</v>
      </c>
      <c r="D371" s="29" t="s">
        <v>7</v>
      </c>
      <c r="E371" s="29" t="s">
        <v>532</v>
      </c>
      <c r="F371" s="29" t="s">
        <v>5</v>
      </c>
      <c r="G371" s="9">
        <v>-89.3</v>
      </c>
    </row>
    <row r="372" spans="1:7" x14ac:dyDescent="0.25">
      <c r="A372" s="29" t="s">
        <v>391</v>
      </c>
      <c r="B372" s="9">
        <v>83.22</v>
      </c>
      <c r="C372">
        <v>44191</v>
      </c>
      <c r="D372" s="29" t="s">
        <v>11</v>
      </c>
      <c r="E372" s="29" t="s">
        <v>532</v>
      </c>
      <c r="F372" s="29" t="s">
        <v>21</v>
      </c>
      <c r="G372" s="9">
        <v>-83.22</v>
      </c>
    </row>
    <row r="373" spans="1:7" x14ac:dyDescent="0.25">
      <c r="A373" s="29" t="s">
        <v>392</v>
      </c>
      <c r="B373" s="9">
        <v>4.84</v>
      </c>
      <c r="C373">
        <v>44263</v>
      </c>
      <c r="D373" s="29" t="s">
        <v>10</v>
      </c>
      <c r="E373" s="29" t="s">
        <v>532</v>
      </c>
      <c r="F373" s="29" t="s">
        <v>22</v>
      </c>
      <c r="G373" s="9">
        <v>-4.84</v>
      </c>
    </row>
    <row r="374" spans="1:7" x14ac:dyDescent="0.25">
      <c r="A374" s="29" t="s">
        <v>393</v>
      </c>
      <c r="B374" s="9">
        <v>49.77</v>
      </c>
      <c r="C374">
        <v>44134</v>
      </c>
      <c r="D374" s="29" t="s">
        <v>11</v>
      </c>
      <c r="E374" s="29" t="s">
        <v>532</v>
      </c>
      <c r="F374" s="29" t="s">
        <v>20</v>
      </c>
      <c r="G374" s="9">
        <v>-49.77</v>
      </c>
    </row>
    <row r="375" spans="1:7" x14ac:dyDescent="0.25">
      <c r="A375" s="29" t="s">
        <v>394</v>
      </c>
      <c r="B375" s="9">
        <v>19.46</v>
      </c>
      <c r="C375">
        <v>44122</v>
      </c>
      <c r="D375" s="29" t="s">
        <v>8</v>
      </c>
      <c r="E375" s="29" t="s">
        <v>532</v>
      </c>
      <c r="F375" s="29" t="s">
        <v>20</v>
      </c>
      <c r="G375" s="9">
        <v>-19.46</v>
      </c>
    </row>
    <row r="376" spans="1:7" x14ac:dyDescent="0.25">
      <c r="A376" s="29" t="s">
        <v>395</v>
      </c>
      <c r="B376" s="9">
        <v>32.11</v>
      </c>
      <c r="C376">
        <v>44242</v>
      </c>
      <c r="D376" s="29" t="s">
        <v>8</v>
      </c>
      <c r="E376" s="29" t="s">
        <v>532</v>
      </c>
      <c r="F376" s="29" t="s">
        <v>2</v>
      </c>
      <c r="G376" s="9">
        <v>-32.11</v>
      </c>
    </row>
    <row r="377" spans="1:7" x14ac:dyDescent="0.25">
      <c r="A377" s="29" t="s">
        <v>396</v>
      </c>
      <c r="B377" s="9">
        <v>40.409999999999997</v>
      </c>
      <c r="C377">
        <v>44139</v>
      </c>
      <c r="D377" s="29" t="s">
        <v>10</v>
      </c>
      <c r="E377" s="29" t="s">
        <v>532</v>
      </c>
      <c r="F377" s="29" t="s">
        <v>3</v>
      </c>
      <c r="G377" s="9">
        <v>-40.409999999999997</v>
      </c>
    </row>
    <row r="378" spans="1:7" x14ac:dyDescent="0.25">
      <c r="A378" s="29" t="s">
        <v>397</v>
      </c>
      <c r="B378" s="9">
        <v>21.51</v>
      </c>
      <c r="C378">
        <v>44124</v>
      </c>
      <c r="D378" s="29" t="s">
        <v>11</v>
      </c>
      <c r="E378" s="29" t="s">
        <v>15</v>
      </c>
      <c r="F378" s="29" t="s">
        <v>520</v>
      </c>
      <c r="G378" s="9">
        <v>21.51</v>
      </c>
    </row>
    <row r="379" spans="1:7" x14ac:dyDescent="0.25">
      <c r="A379" s="29" t="s">
        <v>398</v>
      </c>
      <c r="B379" s="9">
        <v>96.62</v>
      </c>
      <c r="C379">
        <v>44230</v>
      </c>
      <c r="D379" s="29" t="s">
        <v>7</v>
      </c>
      <c r="E379" s="29" t="s">
        <v>532</v>
      </c>
      <c r="F379" s="29" t="s">
        <v>6</v>
      </c>
      <c r="G379" s="9">
        <v>-96.62</v>
      </c>
    </row>
    <row r="380" spans="1:7" x14ac:dyDescent="0.25">
      <c r="A380" s="29" t="s">
        <v>399</v>
      </c>
      <c r="B380" s="9">
        <v>23.36</v>
      </c>
      <c r="C380">
        <v>44150</v>
      </c>
      <c r="D380" s="29" t="s">
        <v>8</v>
      </c>
      <c r="E380" s="29" t="s">
        <v>532</v>
      </c>
      <c r="F380" s="29" t="s">
        <v>23</v>
      </c>
      <c r="G380" s="9">
        <v>-23.36</v>
      </c>
    </row>
    <row r="381" spans="1:7" x14ac:dyDescent="0.25">
      <c r="A381" s="29" t="s">
        <v>400</v>
      </c>
      <c r="B381" s="9">
        <v>18.309999999999999</v>
      </c>
      <c r="C381">
        <v>44217</v>
      </c>
      <c r="D381" s="29" t="s">
        <v>10</v>
      </c>
      <c r="E381" s="29" t="s">
        <v>532</v>
      </c>
      <c r="F381" s="29" t="s">
        <v>2</v>
      </c>
      <c r="G381" s="9">
        <v>-18.309999999999999</v>
      </c>
    </row>
    <row r="382" spans="1:7" x14ac:dyDescent="0.25">
      <c r="A382" s="29" t="s">
        <v>401</v>
      </c>
      <c r="B382" s="9">
        <v>37.03</v>
      </c>
      <c r="C382">
        <v>44115</v>
      </c>
      <c r="D382" s="29" t="s">
        <v>10</v>
      </c>
      <c r="E382" s="29" t="s">
        <v>532</v>
      </c>
      <c r="F382" s="29" t="s">
        <v>4</v>
      </c>
      <c r="G382" s="9">
        <v>-37.03</v>
      </c>
    </row>
    <row r="383" spans="1:7" x14ac:dyDescent="0.25">
      <c r="A383" s="29" t="s">
        <v>402</v>
      </c>
      <c r="B383" s="9">
        <v>92.5</v>
      </c>
      <c r="C383">
        <v>44297</v>
      </c>
      <c r="D383" s="29" t="s">
        <v>10</v>
      </c>
      <c r="E383" s="29" t="s">
        <v>15</v>
      </c>
      <c r="F383" s="29" t="s">
        <v>19</v>
      </c>
      <c r="G383" s="9">
        <v>92.5</v>
      </c>
    </row>
    <row r="384" spans="1:7" x14ac:dyDescent="0.25">
      <c r="A384" s="29" t="s">
        <v>403</v>
      </c>
      <c r="B384" s="9">
        <v>76.88</v>
      </c>
      <c r="C384">
        <v>44246</v>
      </c>
      <c r="D384" s="29" t="s">
        <v>7</v>
      </c>
      <c r="E384" s="29" t="s">
        <v>532</v>
      </c>
      <c r="F384" s="29" t="s">
        <v>6</v>
      </c>
      <c r="G384" s="9">
        <v>-76.88</v>
      </c>
    </row>
    <row r="385" spans="1:7" x14ac:dyDescent="0.25">
      <c r="A385" s="29" t="s">
        <v>404</v>
      </c>
      <c r="B385" s="9">
        <v>72.959999999999994</v>
      </c>
      <c r="C385">
        <v>44178</v>
      </c>
      <c r="D385" s="29" t="s">
        <v>12</v>
      </c>
      <c r="E385" s="29" t="s">
        <v>15</v>
      </c>
      <c r="F385" s="29" t="s">
        <v>19</v>
      </c>
      <c r="G385" s="9">
        <v>72.959999999999994</v>
      </c>
    </row>
    <row r="386" spans="1:7" x14ac:dyDescent="0.25">
      <c r="A386" s="29" t="s">
        <v>405</v>
      </c>
      <c r="B386" s="9">
        <v>36.770000000000003</v>
      </c>
      <c r="C386">
        <v>44296</v>
      </c>
      <c r="D386" s="29" t="s">
        <v>11</v>
      </c>
      <c r="E386" s="29" t="s">
        <v>15</v>
      </c>
      <c r="F386" s="29" t="s">
        <v>520</v>
      </c>
      <c r="G386" s="9">
        <v>36.770000000000003</v>
      </c>
    </row>
    <row r="387" spans="1:7" x14ac:dyDescent="0.25">
      <c r="A387" s="29" t="s">
        <v>406</v>
      </c>
      <c r="B387" s="9">
        <v>96.28</v>
      </c>
      <c r="C387">
        <v>44162</v>
      </c>
      <c r="D387" s="29" t="s">
        <v>9</v>
      </c>
      <c r="E387" s="29" t="s">
        <v>532</v>
      </c>
      <c r="F387" s="29" t="s">
        <v>18</v>
      </c>
      <c r="G387" s="9">
        <v>-96.28</v>
      </c>
    </row>
    <row r="388" spans="1:7" x14ac:dyDescent="0.25">
      <c r="A388" s="29" t="s">
        <v>407</v>
      </c>
      <c r="B388" s="9">
        <v>42.07</v>
      </c>
      <c r="C388">
        <v>44284</v>
      </c>
      <c r="D388" s="29" t="s">
        <v>7</v>
      </c>
      <c r="E388" s="29" t="s">
        <v>532</v>
      </c>
      <c r="F388" s="29" t="s">
        <v>2</v>
      </c>
      <c r="G388" s="9">
        <v>-42.07</v>
      </c>
    </row>
    <row r="389" spans="1:7" x14ac:dyDescent="0.25">
      <c r="A389" s="29" t="s">
        <v>408</v>
      </c>
      <c r="B389" s="9">
        <v>73.760000000000005</v>
      </c>
      <c r="C389">
        <v>44187</v>
      </c>
      <c r="D389" s="29" t="s">
        <v>12</v>
      </c>
      <c r="E389" s="29" t="s">
        <v>532</v>
      </c>
      <c r="F389" s="29" t="s">
        <v>6</v>
      </c>
      <c r="G389" s="9">
        <v>-73.760000000000005</v>
      </c>
    </row>
    <row r="390" spans="1:7" x14ac:dyDescent="0.25">
      <c r="A390" s="29" t="s">
        <v>409</v>
      </c>
      <c r="B390" s="9">
        <v>32.19</v>
      </c>
      <c r="C390">
        <v>44233</v>
      </c>
      <c r="D390" s="29" t="s">
        <v>9</v>
      </c>
      <c r="E390" s="29" t="s">
        <v>532</v>
      </c>
      <c r="F390" s="29" t="s">
        <v>21</v>
      </c>
      <c r="G390" s="9">
        <v>-32.19</v>
      </c>
    </row>
    <row r="391" spans="1:7" x14ac:dyDescent="0.25">
      <c r="A391" s="29" t="s">
        <v>410</v>
      </c>
      <c r="B391" s="9">
        <v>41.68</v>
      </c>
      <c r="C391">
        <v>44125</v>
      </c>
      <c r="D391" s="29" t="s">
        <v>12</v>
      </c>
      <c r="E391" s="29" t="s">
        <v>532</v>
      </c>
      <c r="F391" s="29" t="s">
        <v>21</v>
      </c>
      <c r="G391" s="9">
        <v>-41.68</v>
      </c>
    </row>
    <row r="392" spans="1:7" x14ac:dyDescent="0.25">
      <c r="A392" s="29" t="s">
        <v>411</v>
      </c>
      <c r="B392" s="9">
        <v>61.2</v>
      </c>
      <c r="C392">
        <v>44136</v>
      </c>
      <c r="D392" s="29" t="s">
        <v>8</v>
      </c>
      <c r="E392" s="29" t="s">
        <v>532</v>
      </c>
      <c r="F392" s="29" t="s">
        <v>3</v>
      </c>
      <c r="G392" s="9">
        <v>-61.2</v>
      </c>
    </row>
    <row r="393" spans="1:7" x14ac:dyDescent="0.25">
      <c r="A393" s="29" t="s">
        <v>412</v>
      </c>
      <c r="B393" s="9">
        <v>65.19</v>
      </c>
      <c r="C393">
        <v>44186</v>
      </c>
      <c r="D393" s="29" t="s">
        <v>7</v>
      </c>
      <c r="E393" s="29" t="s">
        <v>532</v>
      </c>
      <c r="F393" s="29" t="s">
        <v>23</v>
      </c>
      <c r="G393" s="9">
        <v>-65.19</v>
      </c>
    </row>
    <row r="394" spans="1:7" x14ac:dyDescent="0.25">
      <c r="A394" s="29" t="s">
        <v>413</v>
      </c>
      <c r="B394" s="9">
        <v>23.99</v>
      </c>
      <c r="C394">
        <v>44132</v>
      </c>
      <c r="D394" s="29" t="s">
        <v>8</v>
      </c>
      <c r="E394" s="29" t="s">
        <v>532</v>
      </c>
      <c r="F394" s="29" t="s">
        <v>3</v>
      </c>
      <c r="G394" s="9">
        <v>-23.99</v>
      </c>
    </row>
    <row r="395" spans="1:7" x14ac:dyDescent="0.25">
      <c r="A395" s="29" t="s">
        <v>414</v>
      </c>
      <c r="B395" s="9">
        <v>16.489999999999998</v>
      </c>
      <c r="C395">
        <v>44297</v>
      </c>
      <c r="D395" s="29" t="s">
        <v>12</v>
      </c>
      <c r="E395" s="29" t="s">
        <v>532</v>
      </c>
      <c r="F395" s="29" t="s">
        <v>22</v>
      </c>
      <c r="G395" s="9">
        <v>-16.489999999999998</v>
      </c>
    </row>
    <row r="396" spans="1:7" x14ac:dyDescent="0.25">
      <c r="A396" s="29" t="s">
        <v>415</v>
      </c>
      <c r="B396" s="9">
        <v>91.72</v>
      </c>
      <c r="C396">
        <v>44195</v>
      </c>
      <c r="D396" s="29" t="s">
        <v>7</v>
      </c>
      <c r="E396" s="29" t="s">
        <v>532</v>
      </c>
      <c r="F396" s="29" t="s">
        <v>23</v>
      </c>
      <c r="G396" s="9">
        <v>-91.72</v>
      </c>
    </row>
    <row r="397" spans="1:7" x14ac:dyDescent="0.25">
      <c r="A397" s="29" t="s">
        <v>416</v>
      </c>
      <c r="B397" s="9">
        <v>87.27</v>
      </c>
      <c r="C397">
        <v>44206</v>
      </c>
      <c r="D397" s="29" t="s">
        <v>9</v>
      </c>
      <c r="E397" s="29" t="s">
        <v>532</v>
      </c>
      <c r="F397" s="29" t="s">
        <v>0</v>
      </c>
      <c r="G397" s="9">
        <v>-87.27</v>
      </c>
    </row>
    <row r="398" spans="1:7" x14ac:dyDescent="0.25">
      <c r="A398" s="29" t="s">
        <v>417</v>
      </c>
      <c r="B398" s="9">
        <v>77.33</v>
      </c>
      <c r="C398">
        <v>44127</v>
      </c>
      <c r="D398" s="29" t="s">
        <v>8</v>
      </c>
      <c r="E398" s="29" t="s">
        <v>532</v>
      </c>
      <c r="F398" s="29" t="s">
        <v>4</v>
      </c>
      <c r="G398" s="9">
        <v>-77.33</v>
      </c>
    </row>
    <row r="399" spans="1:7" x14ac:dyDescent="0.25">
      <c r="A399" s="29" t="s">
        <v>418</v>
      </c>
      <c r="B399" s="9">
        <v>37.049999999999997</v>
      </c>
      <c r="C399">
        <v>44158</v>
      </c>
      <c r="D399" s="29" t="s">
        <v>10</v>
      </c>
      <c r="E399" s="29" t="s">
        <v>532</v>
      </c>
      <c r="F399" s="29" t="s">
        <v>23</v>
      </c>
      <c r="G399" s="9">
        <v>-37.049999999999997</v>
      </c>
    </row>
    <row r="400" spans="1:7" x14ac:dyDescent="0.25">
      <c r="A400" s="29" t="s">
        <v>419</v>
      </c>
      <c r="B400" s="9">
        <v>72.61</v>
      </c>
      <c r="C400">
        <v>44277</v>
      </c>
      <c r="D400" s="29" t="s">
        <v>8</v>
      </c>
      <c r="E400" s="29" t="s">
        <v>532</v>
      </c>
      <c r="F400" s="29" t="s">
        <v>1</v>
      </c>
      <c r="G400" s="9">
        <v>-72.61</v>
      </c>
    </row>
    <row r="401" spans="1:7" x14ac:dyDescent="0.25">
      <c r="A401" s="29" t="s">
        <v>420</v>
      </c>
      <c r="B401" s="9">
        <v>22.78</v>
      </c>
      <c r="C401">
        <v>44165</v>
      </c>
      <c r="D401" s="29" t="s">
        <v>11</v>
      </c>
      <c r="E401" s="29" t="s">
        <v>532</v>
      </c>
      <c r="F401" s="29" t="s">
        <v>1</v>
      </c>
      <c r="G401" s="9">
        <v>-22.78</v>
      </c>
    </row>
    <row r="402" spans="1:7" x14ac:dyDescent="0.25">
      <c r="A402" s="29" t="s">
        <v>421</v>
      </c>
      <c r="B402" s="9">
        <v>74.75</v>
      </c>
      <c r="C402">
        <v>44228</v>
      </c>
      <c r="D402" s="29" t="s">
        <v>8</v>
      </c>
      <c r="E402" s="29" t="s">
        <v>532</v>
      </c>
      <c r="F402" s="29" t="s">
        <v>1</v>
      </c>
      <c r="G402" s="9">
        <v>-74.75</v>
      </c>
    </row>
    <row r="403" spans="1:7" x14ac:dyDescent="0.25">
      <c r="A403" s="29" t="s">
        <v>422</v>
      </c>
      <c r="B403" s="9">
        <v>44.14</v>
      </c>
      <c r="C403">
        <v>44209</v>
      </c>
      <c r="D403" s="29" t="s">
        <v>11</v>
      </c>
      <c r="E403" s="29" t="s">
        <v>15</v>
      </c>
      <c r="F403" s="29" t="s">
        <v>19</v>
      </c>
      <c r="G403" s="9">
        <v>44.14</v>
      </c>
    </row>
    <row r="404" spans="1:7" x14ac:dyDescent="0.25">
      <c r="A404" s="29" t="s">
        <v>423</v>
      </c>
      <c r="B404" s="9">
        <v>39.51</v>
      </c>
      <c r="C404">
        <v>44256</v>
      </c>
      <c r="D404" s="29" t="s">
        <v>11</v>
      </c>
      <c r="E404" s="29" t="s">
        <v>532</v>
      </c>
      <c r="F404" s="29" t="s">
        <v>0</v>
      </c>
      <c r="G404" s="9">
        <v>-39.51</v>
      </c>
    </row>
    <row r="405" spans="1:7" x14ac:dyDescent="0.25">
      <c r="A405" s="29" t="s">
        <v>424</v>
      </c>
      <c r="B405" s="9">
        <v>45.9</v>
      </c>
      <c r="C405">
        <v>44197</v>
      </c>
      <c r="D405" s="29" t="s">
        <v>7</v>
      </c>
      <c r="E405" s="29" t="s">
        <v>532</v>
      </c>
      <c r="F405" s="29" t="s">
        <v>2</v>
      </c>
      <c r="G405" s="9">
        <v>-45.9</v>
      </c>
    </row>
    <row r="406" spans="1:7" x14ac:dyDescent="0.25">
      <c r="A406" s="29" t="s">
        <v>425</v>
      </c>
      <c r="B406" s="9">
        <v>14.91</v>
      </c>
      <c r="C406">
        <v>44127</v>
      </c>
      <c r="D406" s="29" t="s">
        <v>11</v>
      </c>
      <c r="E406" s="29" t="s">
        <v>532</v>
      </c>
      <c r="F406" s="29" t="s">
        <v>2</v>
      </c>
      <c r="G406" s="9">
        <v>-14.91</v>
      </c>
    </row>
    <row r="407" spans="1:7" x14ac:dyDescent="0.25">
      <c r="A407" s="29" t="s">
        <v>426</v>
      </c>
      <c r="B407" s="9">
        <v>95.18</v>
      </c>
      <c r="C407">
        <v>44167</v>
      </c>
      <c r="D407" s="29" t="s">
        <v>11</v>
      </c>
      <c r="E407" s="29" t="s">
        <v>532</v>
      </c>
      <c r="F407" s="29" t="s">
        <v>5</v>
      </c>
      <c r="G407" s="9">
        <v>-95.18</v>
      </c>
    </row>
    <row r="408" spans="1:7" x14ac:dyDescent="0.25">
      <c r="A408" s="29" t="s">
        <v>427</v>
      </c>
      <c r="B408" s="9">
        <v>62.76</v>
      </c>
      <c r="C408">
        <v>44227</v>
      </c>
      <c r="D408" s="29" t="s">
        <v>12</v>
      </c>
      <c r="E408" s="29" t="s">
        <v>15</v>
      </c>
      <c r="F408" s="29" t="s">
        <v>520</v>
      </c>
      <c r="G408" s="9">
        <v>62.76</v>
      </c>
    </row>
    <row r="409" spans="1:7" x14ac:dyDescent="0.25">
      <c r="A409" s="29" t="s">
        <v>428</v>
      </c>
      <c r="B409" s="9">
        <v>92.57</v>
      </c>
      <c r="C409">
        <v>44278</v>
      </c>
      <c r="D409" s="29" t="s">
        <v>12</v>
      </c>
      <c r="E409" s="29" t="s">
        <v>532</v>
      </c>
      <c r="F409" s="29" t="s">
        <v>4</v>
      </c>
      <c r="G409" s="9">
        <v>-92.57</v>
      </c>
    </row>
    <row r="410" spans="1:7" x14ac:dyDescent="0.25">
      <c r="A410" s="29" t="s">
        <v>429</v>
      </c>
      <c r="B410" s="9">
        <v>40.72</v>
      </c>
      <c r="C410">
        <v>44118</v>
      </c>
      <c r="D410" s="29" t="s">
        <v>8</v>
      </c>
      <c r="E410" s="29" t="s">
        <v>532</v>
      </c>
      <c r="F410" s="29" t="s">
        <v>1</v>
      </c>
      <c r="G410" s="9">
        <v>-40.72</v>
      </c>
    </row>
    <row r="411" spans="1:7" x14ac:dyDescent="0.25">
      <c r="A411" s="29" t="s">
        <v>430</v>
      </c>
      <c r="B411" s="9">
        <v>90.73</v>
      </c>
      <c r="C411">
        <v>44148</v>
      </c>
      <c r="D411" s="29" t="s">
        <v>9</v>
      </c>
      <c r="E411" s="29" t="s">
        <v>532</v>
      </c>
      <c r="F411" s="29" t="s">
        <v>2</v>
      </c>
      <c r="G411" s="9">
        <v>-90.73</v>
      </c>
    </row>
    <row r="412" spans="1:7" x14ac:dyDescent="0.25">
      <c r="A412" s="29" t="s">
        <v>431</v>
      </c>
      <c r="B412" s="9">
        <v>82.92</v>
      </c>
      <c r="C412">
        <v>44287</v>
      </c>
      <c r="D412" s="29" t="s">
        <v>11</v>
      </c>
      <c r="E412" s="29" t="s">
        <v>532</v>
      </c>
      <c r="F412" s="29" t="s">
        <v>5</v>
      </c>
      <c r="G412" s="9">
        <v>-82.92</v>
      </c>
    </row>
    <row r="413" spans="1:7" x14ac:dyDescent="0.25">
      <c r="A413" s="29" t="s">
        <v>432</v>
      </c>
      <c r="B413" s="9">
        <v>23.79</v>
      </c>
      <c r="C413">
        <v>44179</v>
      </c>
      <c r="D413" s="29" t="s">
        <v>10</v>
      </c>
      <c r="E413" s="29" t="s">
        <v>532</v>
      </c>
      <c r="F413" s="29" t="s">
        <v>6</v>
      </c>
      <c r="G413" s="9">
        <v>-23.79</v>
      </c>
    </row>
    <row r="414" spans="1:7" x14ac:dyDescent="0.25">
      <c r="A414" s="29" t="s">
        <v>433</v>
      </c>
      <c r="B414" s="9">
        <v>82.75</v>
      </c>
      <c r="C414">
        <v>44245</v>
      </c>
      <c r="D414" s="29" t="s">
        <v>11</v>
      </c>
      <c r="E414" s="29" t="s">
        <v>15</v>
      </c>
      <c r="F414" s="29" t="s">
        <v>19</v>
      </c>
      <c r="G414" s="9">
        <v>82.75</v>
      </c>
    </row>
    <row r="415" spans="1:7" x14ac:dyDescent="0.25">
      <c r="A415" s="29" t="s">
        <v>434</v>
      </c>
      <c r="B415" s="9">
        <v>69.86</v>
      </c>
      <c r="C415">
        <v>44172</v>
      </c>
      <c r="D415" s="29" t="s">
        <v>11</v>
      </c>
      <c r="E415" s="29" t="s">
        <v>532</v>
      </c>
      <c r="F415" s="29" t="s">
        <v>18</v>
      </c>
      <c r="G415" s="9">
        <v>-69.86</v>
      </c>
    </row>
    <row r="416" spans="1:7" x14ac:dyDescent="0.25">
      <c r="A416" s="29" t="s">
        <v>435</v>
      </c>
      <c r="B416" s="9">
        <v>92.8</v>
      </c>
      <c r="C416">
        <v>44217</v>
      </c>
      <c r="D416" s="29" t="s">
        <v>11</v>
      </c>
      <c r="E416" s="29" t="s">
        <v>532</v>
      </c>
      <c r="F416" s="29" t="s">
        <v>21</v>
      </c>
      <c r="G416" s="9">
        <v>-92.8</v>
      </c>
    </row>
    <row r="417" spans="1:7" x14ac:dyDescent="0.25">
      <c r="A417" s="29" t="s">
        <v>436</v>
      </c>
      <c r="B417" s="9">
        <v>555</v>
      </c>
      <c r="C417">
        <v>44177</v>
      </c>
      <c r="D417" s="29" t="s">
        <v>12</v>
      </c>
      <c r="E417" s="29" t="s">
        <v>532</v>
      </c>
      <c r="F417" s="29" t="s">
        <v>5</v>
      </c>
      <c r="G417" s="9">
        <v>-555</v>
      </c>
    </row>
    <row r="418" spans="1:7" x14ac:dyDescent="0.25">
      <c r="A418" s="29" t="s">
        <v>437</v>
      </c>
      <c r="B418" s="9">
        <v>27.84</v>
      </c>
      <c r="C418">
        <v>44247</v>
      </c>
      <c r="D418" s="29" t="s">
        <v>12</v>
      </c>
      <c r="E418" s="29" t="s">
        <v>532</v>
      </c>
      <c r="F418" s="29" t="s">
        <v>3</v>
      </c>
      <c r="G418" s="9">
        <v>-27.84</v>
      </c>
    </row>
    <row r="419" spans="1:7" x14ac:dyDescent="0.25">
      <c r="A419" s="29" t="s">
        <v>438</v>
      </c>
      <c r="B419" s="9">
        <v>36.58</v>
      </c>
      <c r="C419">
        <v>44143</v>
      </c>
      <c r="D419" s="29" t="s">
        <v>9</v>
      </c>
      <c r="E419" s="29" t="s">
        <v>532</v>
      </c>
      <c r="F419" s="29" t="s">
        <v>5</v>
      </c>
      <c r="G419" s="9">
        <v>-36.58</v>
      </c>
    </row>
    <row r="420" spans="1:7" x14ac:dyDescent="0.25">
      <c r="A420" s="29" t="s">
        <v>439</v>
      </c>
      <c r="B420" s="9">
        <v>51.08</v>
      </c>
      <c r="C420">
        <v>44116</v>
      </c>
      <c r="D420" s="29" t="s">
        <v>7</v>
      </c>
      <c r="E420" s="29" t="s">
        <v>532</v>
      </c>
      <c r="F420" s="29" t="s">
        <v>4</v>
      </c>
      <c r="G420" s="9">
        <v>-51.08</v>
      </c>
    </row>
    <row r="421" spans="1:7" x14ac:dyDescent="0.25">
      <c r="A421" s="29" t="s">
        <v>440</v>
      </c>
      <c r="B421" s="9">
        <v>1.1499999999999999</v>
      </c>
      <c r="C421">
        <v>44251</v>
      </c>
      <c r="D421" s="29" t="s">
        <v>9</v>
      </c>
      <c r="E421" s="29" t="s">
        <v>532</v>
      </c>
      <c r="F421" s="29" t="s">
        <v>22</v>
      </c>
      <c r="G421" s="9">
        <v>-1.1499999999999999</v>
      </c>
    </row>
    <row r="422" spans="1:7" x14ac:dyDescent="0.25">
      <c r="A422" s="29" t="s">
        <v>441</v>
      </c>
      <c r="B422" s="9">
        <v>5.47</v>
      </c>
      <c r="C422">
        <v>44189</v>
      </c>
      <c r="D422" s="29" t="s">
        <v>12</v>
      </c>
      <c r="E422" s="29" t="s">
        <v>15</v>
      </c>
      <c r="F422" s="29" t="s">
        <v>520</v>
      </c>
      <c r="G422" s="9">
        <v>5.47</v>
      </c>
    </row>
    <row r="423" spans="1:7" x14ac:dyDescent="0.25">
      <c r="A423" s="29" t="s">
        <v>442</v>
      </c>
      <c r="B423" s="9">
        <v>70.89</v>
      </c>
      <c r="C423">
        <v>44149</v>
      </c>
      <c r="D423" s="29" t="s">
        <v>12</v>
      </c>
      <c r="E423" s="29" t="s">
        <v>532</v>
      </c>
      <c r="F423" s="29" t="s">
        <v>20</v>
      </c>
      <c r="G423" s="9">
        <v>-70.89</v>
      </c>
    </row>
    <row r="424" spans="1:7" x14ac:dyDescent="0.25">
      <c r="A424" s="29" t="s">
        <v>443</v>
      </c>
      <c r="B424" s="9">
        <v>31.74</v>
      </c>
      <c r="C424">
        <v>44130</v>
      </c>
      <c r="D424" s="29" t="s">
        <v>10</v>
      </c>
      <c r="E424" s="29" t="s">
        <v>532</v>
      </c>
      <c r="F424" s="29" t="s">
        <v>18</v>
      </c>
      <c r="G424" s="9">
        <v>-31.74</v>
      </c>
    </row>
    <row r="425" spans="1:7" x14ac:dyDescent="0.25">
      <c r="A425" s="29" t="s">
        <v>444</v>
      </c>
      <c r="B425" s="9">
        <v>23.1</v>
      </c>
      <c r="C425">
        <v>44167</v>
      </c>
      <c r="D425" s="29" t="s">
        <v>7</v>
      </c>
      <c r="E425" s="29" t="s">
        <v>15</v>
      </c>
      <c r="F425" s="29" t="s">
        <v>520</v>
      </c>
      <c r="G425" s="9">
        <v>23.1</v>
      </c>
    </row>
    <row r="426" spans="1:7" x14ac:dyDescent="0.25">
      <c r="A426" s="29" t="s">
        <v>445</v>
      </c>
      <c r="B426" s="9">
        <v>27.43</v>
      </c>
      <c r="C426">
        <v>44237</v>
      </c>
      <c r="D426" s="29" t="s">
        <v>12</v>
      </c>
      <c r="E426" s="29" t="s">
        <v>532</v>
      </c>
      <c r="F426" s="29" t="s">
        <v>21</v>
      </c>
      <c r="G426" s="9">
        <v>-27.43</v>
      </c>
    </row>
    <row r="427" spans="1:7" x14ac:dyDescent="0.25">
      <c r="A427" s="29" t="s">
        <v>446</v>
      </c>
      <c r="B427" s="9">
        <v>28.94</v>
      </c>
      <c r="C427">
        <v>44200</v>
      </c>
      <c r="D427" s="29" t="s">
        <v>12</v>
      </c>
      <c r="E427" s="29" t="s">
        <v>532</v>
      </c>
      <c r="F427" s="29" t="s">
        <v>18</v>
      </c>
      <c r="G427" s="9">
        <v>-28.94</v>
      </c>
    </row>
    <row r="428" spans="1:7" x14ac:dyDescent="0.25">
      <c r="A428" s="29" t="s">
        <v>447</v>
      </c>
      <c r="B428" s="9">
        <v>64.599999999999994</v>
      </c>
      <c r="C428">
        <v>44231</v>
      </c>
      <c r="D428" s="29" t="s">
        <v>8</v>
      </c>
      <c r="E428" s="29" t="s">
        <v>532</v>
      </c>
      <c r="F428" s="29" t="s">
        <v>0</v>
      </c>
      <c r="G428" s="9">
        <v>-64.599999999999994</v>
      </c>
    </row>
    <row r="429" spans="1:7" x14ac:dyDescent="0.25">
      <c r="A429" s="29" t="s">
        <v>448</v>
      </c>
      <c r="B429" s="9">
        <v>54.35</v>
      </c>
      <c r="C429">
        <v>44292</v>
      </c>
      <c r="D429" s="29" t="s">
        <v>7</v>
      </c>
      <c r="E429" s="29" t="s">
        <v>532</v>
      </c>
      <c r="F429" s="29" t="s">
        <v>1</v>
      </c>
      <c r="G429" s="9">
        <v>-54.35</v>
      </c>
    </row>
    <row r="430" spans="1:7" x14ac:dyDescent="0.25">
      <c r="A430" s="29" t="s">
        <v>449</v>
      </c>
      <c r="B430" s="9">
        <v>58.58</v>
      </c>
      <c r="C430">
        <v>44194</v>
      </c>
      <c r="D430" s="29" t="s">
        <v>7</v>
      </c>
      <c r="E430" s="29" t="s">
        <v>532</v>
      </c>
      <c r="F430" s="29" t="s">
        <v>22</v>
      </c>
      <c r="G430" s="9">
        <v>-58.58</v>
      </c>
    </row>
    <row r="431" spans="1:7" x14ac:dyDescent="0.25">
      <c r="A431" s="29" t="s">
        <v>450</v>
      </c>
      <c r="B431" s="9">
        <v>36.229999999999997</v>
      </c>
      <c r="C431">
        <v>44260</v>
      </c>
      <c r="D431" s="29" t="s">
        <v>7</v>
      </c>
      <c r="E431" s="29" t="s">
        <v>15</v>
      </c>
      <c r="F431" s="29" t="s">
        <v>19</v>
      </c>
      <c r="G431" s="9">
        <v>36.229999999999997</v>
      </c>
    </row>
    <row r="432" spans="1:7" x14ac:dyDescent="0.25">
      <c r="A432" s="29" t="s">
        <v>451</v>
      </c>
      <c r="B432" s="9">
        <v>30.6</v>
      </c>
      <c r="C432">
        <v>44273</v>
      </c>
      <c r="D432" s="29" t="s">
        <v>9</v>
      </c>
      <c r="E432" s="29" t="s">
        <v>532</v>
      </c>
      <c r="F432" s="29" t="s">
        <v>3</v>
      </c>
      <c r="G432" s="9">
        <v>-30.6</v>
      </c>
    </row>
    <row r="433" spans="1:7" x14ac:dyDescent="0.25">
      <c r="A433" s="29" t="s">
        <v>452</v>
      </c>
      <c r="B433" s="9">
        <v>33.14</v>
      </c>
      <c r="C433">
        <v>44234</v>
      </c>
      <c r="D433" s="29" t="s">
        <v>11</v>
      </c>
      <c r="E433" s="29" t="s">
        <v>532</v>
      </c>
      <c r="F433" s="29" t="s">
        <v>4</v>
      </c>
      <c r="G433" s="9">
        <v>-33.14</v>
      </c>
    </row>
    <row r="434" spans="1:7" x14ac:dyDescent="0.25">
      <c r="A434" s="29" t="s">
        <v>453</v>
      </c>
      <c r="B434" s="9">
        <v>26.74</v>
      </c>
      <c r="C434">
        <v>44301</v>
      </c>
      <c r="D434" s="29" t="s">
        <v>8</v>
      </c>
      <c r="E434" s="29" t="s">
        <v>532</v>
      </c>
      <c r="F434" s="29" t="s">
        <v>0</v>
      </c>
      <c r="G434" s="9">
        <v>-26.74</v>
      </c>
    </row>
    <row r="435" spans="1:7" x14ac:dyDescent="0.25">
      <c r="A435" s="29" t="s">
        <v>454</v>
      </c>
      <c r="B435" s="9">
        <v>4</v>
      </c>
      <c r="C435">
        <v>44198</v>
      </c>
      <c r="D435" s="29" t="s">
        <v>11</v>
      </c>
      <c r="E435" s="29" t="s">
        <v>532</v>
      </c>
      <c r="F435" s="29" t="s">
        <v>4</v>
      </c>
      <c r="G435" s="9">
        <v>-4</v>
      </c>
    </row>
    <row r="436" spans="1:7" x14ac:dyDescent="0.25">
      <c r="A436" s="29" t="s">
        <v>455</v>
      </c>
      <c r="B436" s="9">
        <v>11.77</v>
      </c>
      <c r="C436">
        <v>44208</v>
      </c>
      <c r="D436" s="29" t="s">
        <v>10</v>
      </c>
      <c r="E436" s="29" t="s">
        <v>532</v>
      </c>
      <c r="F436" s="29" t="s">
        <v>21</v>
      </c>
      <c r="G436" s="9">
        <v>-11.77</v>
      </c>
    </row>
    <row r="437" spans="1:7" x14ac:dyDescent="0.25">
      <c r="A437" s="29" t="s">
        <v>456</v>
      </c>
      <c r="B437" s="9">
        <v>24.45</v>
      </c>
      <c r="C437">
        <v>44151</v>
      </c>
      <c r="D437" s="29" t="s">
        <v>7</v>
      </c>
      <c r="E437" s="29" t="s">
        <v>532</v>
      </c>
      <c r="F437" s="29" t="s">
        <v>21</v>
      </c>
      <c r="G437" s="9">
        <v>-24.45</v>
      </c>
    </row>
    <row r="438" spans="1:7" x14ac:dyDescent="0.25">
      <c r="A438" s="29" t="s">
        <v>457</v>
      </c>
      <c r="B438" s="9">
        <v>62.95</v>
      </c>
      <c r="C438">
        <v>44289</v>
      </c>
      <c r="D438" s="29" t="s">
        <v>9</v>
      </c>
      <c r="E438" s="29" t="s">
        <v>532</v>
      </c>
      <c r="F438" s="29" t="s">
        <v>22</v>
      </c>
      <c r="G438" s="9">
        <v>-62.95</v>
      </c>
    </row>
    <row r="439" spans="1:7" x14ac:dyDescent="0.25">
      <c r="A439" s="29" t="s">
        <v>458</v>
      </c>
      <c r="B439" s="9">
        <v>31.79</v>
      </c>
      <c r="C439">
        <v>44142</v>
      </c>
      <c r="D439" s="29" t="s">
        <v>9</v>
      </c>
      <c r="E439" s="29" t="s">
        <v>532</v>
      </c>
      <c r="F439" s="29" t="s">
        <v>21</v>
      </c>
      <c r="G439" s="9">
        <v>-31.79</v>
      </c>
    </row>
    <row r="440" spans="1:7" x14ac:dyDescent="0.25">
      <c r="A440" s="29" t="s">
        <v>459</v>
      </c>
      <c r="B440" s="9">
        <v>57.23</v>
      </c>
      <c r="C440">
        <v>44259</v>
      </c>
      <c r="D440" s="29" t="s">
        <v>8</v>
      </c>
      <c r="E440" s="29" t="s">
        <v>532</v>
      </c>
      <c r="F440" s="29" t="s">
        <v>18</v>
      </c>
      <c r="G440" s="9">
        <v>-57.23</v>
      </c>
    </row>
    <row r="441" spans="1:7" x14ac:dyDescent="0.25">
      <c r="A441" s="29" t="s">
        <v>460</v>
      </c>
      <c r="B441" s="9">
        <v>86.02</v>
      </c>
      <c r="C441">
        <v>44300</v>
      </c>
      <c r="D441" s="29" t="s">
        <v>10</v>
      </c>
      <c r="E441" s="29" t="s">
        <v>15</v>
      </c>
      <c r="F441" s="29" t="s">
        <v>520</v>
      </c>
      <c r="G441" s="9">
        <v>86.02</v>
      </c>
    </row>
    <row r="442" spans="1:7" x14ac:dyDescent="0.25">
      <c r="A442" s="29" t="s">
        <v>461</v>
      </c>
      <c r="B442" s="9">
        <v>5.08</v>
      </c>
      <c r="C442">
        <v>44257</v>
      </c>
      <c r="D442" s="29" t="s">
        <v>8</v>
      </c>
      <c r="E442" s="29" t="s">
        <v>532</v>
      </c>
      <c r="F442" s="29" t="s">
        <v>22</v>
      </c>
      <c r="G442" s="9">
        <v>-5.08</v>
      </c>
    </row>
    <row r="443" spans="1:7" x14ac:dyDescent="0.25">
      <c r="A443" s="29" t="s">
        <v>462</v>
      </c>
      <c r="B443" s="9">
        <v>89.58</v>
      </c>
      <c r="C443">
        <v>44273</v>
      </c>
      <c r="D443" s="29" t="s">
        <v>8</v>
      </c>
      <c r="E443" s="29" t="s">
        <v>532</v>
      </c>
      <c r="F443" s="29" t="s">
        <v>22</v>
      </c>
      <c r="G443" s="9">
        <v>-89.58</v>
      </c>
    </row>
    <row r="444" spans="1:7" x14ac:dyDescent="0.25">
      <c r="A444" s="29" t="s">
        <v>463</v>
      </c>
      <c r="B444" s="9">
        <v>7.98</v>
      </c>
      <c r="C444">
        <v>44272</v>
      </c>
      <c r="D444" s="29" t="s">
        <v>7</v>
      </c>
      <c r="E444" s="29" t="s">
        <v>532</v>
      </c>
      <c r="F444" s="29" t="s">
        <v>21</v>
      </c>
      <c r="G444" s="9">
        <v>-7.98</v>
      </c>
    </row>
    <row r="445" spans="1:7" x14ac:dyDescent="0.25">
      <c r="A445" s="29" t="s">
        <v>464</v>
      </c>
      <c r="B445" s="9">
        <v>98.03</v>
      </c>
      <c r="C445">
        <v>44157</v>
      </c>
      <c r="D445" s="29" t="s">
        <v>9</v>
      </c>
      <c r="E445" s="29" t="s">
        <v>532</v>
      </c>
      <c r="F445" s="29" t="s">
        <v>1</v>
      </c>
      <c r="G445" s="9">
        <v>-98.03</v>
      </c>
    </row>
    <row r="446" spans="1:7" x14ac:dyDescent="0.25">
      <c r="A446" s="29" t="s">
        <v>465</v>
      </c>
      <c r="B446" s="9">
        <v>63.83</v>
      </c>
      <c r="C446">
        <v>44232</v>
      </c>
      <c r="D446" s="29" t="s">
        <v>9</v>
      </c>
      <c r="E446" s="29" t="s">
        <v>532</v>
      </c>
      <c r="F446" s="29" t="s">
        <v>21</v>
      </c>
      <c r="G446" s="9">
        <v>-63.83</v>
      </c>
    </row>
    <row r="447" spans="1:7" x14ac:dyDescent="0.25">
      <c r="A447" s="29" t="s">
        <v>466</v>
      </c>
      <c r="B447" s="9">
        <v>67.569999999999993</v>
      </c>
      <c r="C447">
        <v>44251</v>
      </c>
      <c r="D447" s="29" t="s">
        <v>12</v>
      </c>
      <c r="E447" s="29" t="s">
        <v>532</v>
      </c>
      <c r="F447" s="29" t="s">
        <v>20</v>
      </c>
      <c r="G447" s="9">
        <v>-67.569999999999993</v>
      </c>
    </row>
    <row r="448" spans="1:7" x14ac:dyDescent="0.25">
      <c r="A448" s="29" t="s">
        <v>467</v>
      </c>
      <c r="B448" s="9">
        <v>26.16</v>
      </c>
      <c r="C448">
        <v>44168</v>
      </c>
      <c r="D448" s="29" t="s">
        <v>12</v>
      </c>
      <c r="E448" s="29" t="s">
        <v>532</v>
      </c>
      <c r="F448" s="29" t="s">
        <v>0</v>
      </c>
      <c r="G448" s="9">
        <v>-26.16</v>
      </c>
    </row>
    <row r="449" spans="1:7" x14ac:dyDescent="0.25">
      <c r="A449" s="29" t="s">
        <v>468</v>
      </c>
      <c r="B449" s="9">
        <v>2.67</v>
      </c>
      <c r="C449">
        <v>44180</v>
      </c>
      <c r="D449" s="29" t="s">
        <v>9</v>
      </c>
      <c r="E449" s="29" t="s">
        <v>532</v>
      </c>
      <c r="F449" s="29" t="s">
        <v>1</v>
      </c>
      <c r="G449" s="9">
        <v>-2.67</v>
      </c>
    </row>
    <row r="450" spans="1:7" x14ac:dyDescent="0.25">
      <c r="A450" s="29" t="s">
        <v>469</v>
      </c>
      <c r="B450" s="9">
        <v>9.8800000000000008</v>
      </c>
      <c r="C450">
        <v>44239</v>
      </c>
      <c r="D450" s="29" t="s">
        <v>12</v>
      </c>
      <c r="E450" s="29" t="s">
        <v>532</v>
      </c>
      <c r="F450" s="29" t="s">
        <v>1</v>
      </c>
      <c r="G450" s="9">
        <v>-9.8800000000000008</v>
      </c>
    </row>
    <row r="451" spans="1:7" x14ac:dyDescent="0.25">
      <c r="A451" s="29" t="s">
        <v>470</v>
      </c>
      <c r="B451" s="9">
        <v>57.53</v>
      </c>
      <c r="C451">
        <v>44164</v>
      </c>
      <c r="D451" s="29" t="s">
        <v>10</v>
      </c>
      <c r="E451" s="29" t="s">
        <v>15</v>
      </c>
      <c r="F451" s="29" t="s">
        <v>520</v>
      </c>
      <c r="G451" s="9">
        <v>57.53</v>
      </c>
    </row>
    <row r="452" spans="1:7" x14ac:dyDescent="0.25">
      <c r="A452" s="29" t="s">
        <v>471</v>
      </c>
      <c r="B452" s="9">
        <v>96.64</v>
      </c>
      <c r="C452">
        <v>44293</v>
      </c>
      <c r="D452" s="29" t="s">
        <v>8</v>
      </c>
      <c r="E452" s="29" t="s">
        <v>532</v>
      </c>
      <c r="F452" s="29" t="s">
        <v>23</v>
      </c>
      <c r="G452" s="9">
        <v>-96.64</v>
      </c>
    </row>
    <row r="453" spans="1:7" x14ac:dyDescent="0.25">
      <c r="A453" s="29" t="s">
        <v>472</v>
      </c>
      <c r="B453" s="9">
        <v>42.57</v>
      </c>
      <c r="C453">
        <v>44209</v>
      </c>
      <c r="D453" s="29" t="s">
        <v>11</v>
      </c>
      <c r="E453" s="29" t="s">
        <v>532</v>
      </c>
      <c r="F453" s="29" t="s">
        <v>6</v>
      </c>
      <c r="G453" s="9">
        <v>-42.57</v>
      </c>
    </row>
    <row r="454" spans="1:7" x14ac:dyDescent="0.25">
      <c r="A454" s="29" t="s">
        <v>473</v>
      </c>
      <c r="B454" s="9">
        <v>25.14</v>
      </c>
      <c r="C454">
        <v>44222</v>
      </c>
      <c r="D454" s="29" t="s">
        <v>8</v>
      </c>
      <c r="E454" s="29" t="s">
        <v>532</v>
      </c>
      <c r="F454" s="29" t="s">
        <v>22</v>
      </c>
      <c r="G454" s="9">
        <v>-25.14</v>
      </c>
    </row>
    <row r="455" spans="1:7" x14ac:dyDescent="0.25">
      <c r="A455" s="29" t="s">
        <v>474</v>
      </c>
      <c r="B455" s="9">
        <v>69.150000000000006</v>
      </c>
      <c r="C455">
        <v>44256</v>
      </c>
      <c r="D455" s="29" t="s">
        <v>12</v>
      </c>
      <c r="E455" s="29" t="s">
        <v>532</v>
      </c>
      <c r="F455" s="29" t="s">
        <v>4</v>
      </c>
      <c r="G455" s="9">
        <v>-69.150000000000006</v>
      </c>
    </row>
    <row r="456" spans="1:7" x14ac:dyDescent="0.25">
      <c r="A456" s="29" t="s">
        <v>475</v>
      </c>
      <c r="B456" s="9">
        <v>19.93</v>
      </c>
      <c r="C456">
        <v>44292</v>
      </c>
      <c r="D456" s="29" t="s">
        <v>11</v>
      </c>
      <c r="E456" s="29" t="s">
        <v>532</v>
      </c>
      <c r="F456" s="29" t="s">
        <v>3</v>
      </c>
      <c r="G456" s="9">
        <v>-19.93</v>
      </c>
    </row>
    <row r="457" spans="1:7" x14ac:dyDescent="0.25">
      <c r="A457" s="29" t="s">
        <v>476</v>
      </c>
      <c r="B457" s="9">
        <v>97.1</v>
      </c>
      <c r="C457">
        <v>44159</v>
      </c>
      <c r="D457" s="29" t="s">
        <v>12</v>
      </c>
      <c r="E457" s="29" t="s">
        <v>532</v>
      </c>
      <c r="F457" s="29" t="s">
        <v>1</v>
      </c>
      <c r="G457" s="9">
        <v>-97.1</v>
      </c>
    </row>
    <row r="458" spans="1:7" x14ac:dyDescent="0.25">
      <c r="A458" s="29" t="s">
        <v>477</v>
      </c>
      <c r="B458" s="9">
        <v>18.38</v>
      </c>
      <c r="C458">
        <v>44270</v>
      </c>
      <c r="D458" s="29" t="s">
        <v>7</v>
      </c>
      <c r="E458" s="29" t="s">
        <v>532</v>
      </c>
      <c r="F458" s="29" t="s">
        <v>0</v>
      </c>
      <c r="G458" s="9">
        <v>-18.38</v>
      </c>
    </row>
    <row r="459" spans="1:7" x14ac:dyDescent="0.25">
      <c r="A459" s="29" t="s">
        <v>478</v>
      </c>
      <c r="B459" s="9">
        <v>42.04</v>
      </c>
      <c r="C459">
        <v>44226</v>
      </c>
      <c r="D459" s="29" t="s">
        <v>9</v>
      </c>
      <c r="E459" s="29" t="s">
        <v>532</v>
      </c>
      <c r="F459" s="29" t="s">
        <v>1</v>
      </c>
      <c r="G459" s="9">
        <v>-42.04</v>
      </c>
    </row>
    <row r="460" spans="1:7" x14ac:dyDescent="0.25">
      <c r="A460" s="29" t="s">
        <v>479</v>
      </c>
      <c r="B460" s="9">
        <v>23.97</v>
      </c>
      <c r="C460">
        <v>44115</v>
      </c>
      <c r="D460" s="29" t="s">
        <v>12</v>
      </c>
      <c r="E460" s="29" t="s">
        <v>532</v>
      </c>
      <c r="F460" s="29" t="s">
        <v>21</v>
      </c>
      <c r="G460" s="9">
        <v>-23.97</v>
      </c>
    </row>
    <row r="461" spans="1:7" x14ac:dyDescent="0.25">
      <c r="A461" s="29" t="s">
        <v>480</v>
      </c>
      <c r="B461" s="9">
        <v>74.14</v>
      </c>
      <c r="C461">
        <v>44152</v>
      </c>
      <c r="D461" s="29" t="s">
        <v>7</v>
      </c>
      <c r="E461" s="29" t="s">
        <v>532</v>
      </c>
      <c r="F461" s="29" t="s">
        <v>18</v>
      </c>
      <c r="G461" s="9">
        <v>-74.14</v>
      </c>
    </row>
    <row r="462" spans="1:7" x14ac:dyDescent="0.25">
      <c r="A462" s="29" t="s">
        <v>481</v>
      </c>
      <c r="B462" s="9">
        <v>37.49</v>
      </c>
      <c r="C462">
        <v>44221</v>
      </c>
      <c r="D462" s="29" t="s">
        <v>7</v>
      </c>
      <c r="E462" s="29" t="s">
        <v>532</v>
      </c>
      <c r="F462" s="29" t="s">
        <v>18</v>
      </c>
      <c r="G462" s="9">
        <v>-37.49</v>
      </c>
    </row>
    <row r="463" spans="1:7" x14ac:dyDescent="0.25">
      <c r="A463" s="29" t="s">
        <v>482</v>
      </c>
      <c r="B463" s="9">
        <v>68.75</v>
      </c>
      <c r="C463">
        <v>44261</v>
      </c>
      <c r="D463" s="29" t="s">
        <v>8</v>
      </c>
      <c r="E463" s="29" t="s">
        <v>532</v>
      </c>
      <c r="F463" s="29" t="s">
        <v>4</v>
      </c>
      <c r="G463" s="9">
        <v>-68.75</v>
      </c>
    </row>
    <row r="464" spans="1:7" x14ac:dyDescent="0.25">
      <c r="A464" s="29" t="s">
        <v>483</v>
      </c>
      <c r="B464" s="9">
        <v>6.7</v>
      </c>
      <c r="C464">
        <v>44219</v>
      </c>
      <c r="D464" s="29" t="s">
        <v>8</v>
      </c>
      <c r="E464" s="29" t="s">
        <v>532</v>
      </c>
      <c r="F464" s="29" t="s">
        <v>6</v>
      </c>
      <c r="G464" s="9">
        <v>-6.7</v>
      </c>
    </row>
    <row r="465" spans="1:7" x14ac:dyDescent="0.25">
      <c r="A465" s="29" t="s">
        <v>484</v>
      </c>
      <c r="B465" s="9">
        <v>90.54</v>
      </c>
      <c r="C465">
        <v>44216</v>
      </c>
      <c r="D465" s="29" t="s">
        <v>10</v>
      </c>
      <c r="E465" s="29" t="s">
        <v>532</v>
      </c>
      <c r="F465" s="29" t="s">
        <v>23</v>
      </c>
      <c r="G465" s="9">
        <v>-90.54</v>
      </c>
    </row>
    <row r="466" spans="1:7" x14ac:dyDescent="0.25">
      <c r="A466" s="29" t="s">
        <v>485</v>
      </c>
      <c r="B466" s="9">
        <v>82.84</v>
      </c>
      <c r="C466">
        <v>44119</v>
      </c>
      <c r="D466" s="29" t="s">
        <v>12</v>
      </c>
      <c r="E466" s="29" t="s">
        <v>532</v>
      </c>
      <c r="F466" s="29" t="s">
        <v>23</v>
      </c>
      <c r="G466" s="9">
        <v>-82.84</v>
      </c>
    </row>
    <row r="467" spans="1:7" x14ac:dyDescent="0.25">
      <c r="A467" s="29" t="s">
        <v>486</v>
      </c>
      <c r="B467" s="9">
        <v>7.65</v>
      </c>
      <c r="C467">
        <v>44224</v>
      </c>
      <c r="D467" s="29" t="s">
        <v>10</v>
      </c>
      <c r="E467" s="29" t="s">
        <v>532</v>
      </c>
      <c r="F467" s="29" t="s">
        <v>3</v>
      </c>
      <c r="G467" s="9">
        <v>-7.65</v>
      </c>
    </row>
    <row r="468" spans="1:7" x14ac:dyDescent="0.25">
      <c r="A468" s="29" t="s">
        <v>487</v>
      </c>
      <c r="B468" s="9">
        <v>93.89</v>
      </c>
      <c r="C468">
        <v>44255</v>
      </c>
      <c r="D468" s="29" t="s">
        <v>8</v>
      </c>
      <c r="E468" s="29" t="s">
        <v>532</v>
      </c>
      <c r="F468" s="29" t="s">
        <v>1</v>
      </c>
      <c r="G468" s="9">
        <v>-93.89</v>
      </c>
    </row>
    <row r="469" spans="1:7" x14ac:dyDescent="0.25">
      <c r="A469" s="29" t="s">
        <v>488</v>
      </c>
      <c r="B469" s="9">
        <v>10.16</v>
      </c>
      <c r="C469">
        <v>44277</v>
      </c>
      <c r="D469" s="29" t="s">
        <v>7</v>
      </c>
      <c r="E469" s="29" t="s">
        <v>532</v>
      </c>
      <c r="F469" s="29" t="s">
        <v>3</v>
      </c>
      <c r="G469" s="9">
        <v>-10.16</v>
      </c>
    </row>
    <row r="470" spans="1:7" x14ac:dyDescent="0.25">
      <c r="A470" s="29" t="s">
        <v>489</v>
      </c>
      <c r="B470" s="9">
        <v>49.1</v>
      </c>
      <c r="C470">
        <v>44141</v>
      </c>
      <c r="D470" s="29" t="s">
        <v>7</v>
      </c>
      <c r="E470" s="29" t="s">
        <v>532</v>
      </c>
      <c r="F470" s="29" t="s">
        <v>20</v>
      </c>
      <c r="G470" s="9">
        <v>-49.1</v>
      </c>
    </row>
    <row r="471" spans="1:7" x14ac:dyDescent="0.25">
      <c r="A471" s="29" t="s">
        <v>490</v>
      </c>
      <c r="B471" s="9">
        <v>27.01</v>
      </c>
      <c r="C471">
        <v>44240</v>
      </c>
      <c r="D471" s="29" t="s">
        <v>11</v>
      </c>
      <c r="E471" s="29" t="s">
        <v>532</v>
      </c>
      <c r="F471" s="29" t="s">
        <v>0</v>
      </c>
      <c r="G471" s="9">
        <v>-27.01</v>
      </c>
    </row>
    <row r="472" spans="1:7" x14ac:dyDescent="0.25">
      <c r="A472" s="29" t="s">
        <v>491</v>
      </c>
      <c r="B472" s="9">
        <v>66.41</v>
      </c>
      <c r="C472">
        <v>44116</v>
      </c>
      <c r="D472" s="29" t="s">
        <v>8</v>
      </c>
      <c r="E472" s="29" t="s">
        <v>532</v>
      </c>
      <c r="F472" s="29" t="s">
        <v>20</v>
      </c>
      <c r="G472" s="9">
        <v>-66.41</v>
      </c>
    </row>
    <row r="473" spans="1:7" x14ac:dyDescent="0.25">
      <c r="A473" s="29" t="s">
        <v>492</v>
      </c>
      <c r="B473" s="9">
        <v>63.1</v>
      </c>
      <c r="C473">
        <v>44205</v>
      </c>
      <c r="D473" s="29" t="s">
        <v>8</v>
      </c>
      <c r="E473" s="29" t="s">
        <v>532</v>
      </c>
      <c r="F473" s="29" t="s">
        <v>23</v>
      </c>
      <c r="G473" s="9">
        <v>-63.1</v>
      </c>
    </row>
    <row r="474" spans="1:7" x14ac:dyDescent="0.25">
      <c r="A474" s="29" t="s">
        <v>493</v>
      </c>
      <c r="B474" s="9">
        <v>83.7</v>
      </c>
      <c r="C474">
        <v>44186</v>
      </c>
      <c r="D474" s="29" t="s">
        <v>10</v>
      </c>
      <c r="E474" s="29" t="s">
        <v>532</v>
      </c>
      <c r="F474" s="29" t="s">
        <v>18</v>
      </c>
      <c r="G474" s="9">
        <v>-83.7</v>
      </c>
    </row>
    <row r="475" spans="1:7" x14ac:dyDescent="0.25">
      <c r="A475" s="29" t="s">
        <v>494</v>
      </c>
      <c r="B475" s="9">
        <v>73.75</v>
      </c>
      <c r="C475">
        <v>44198</v>
      </c>
      <c r="D475" s="29" t="s">
        <v>8</v>
      </c>
      <c r="E475" s="29" t="s">
        <v>15</v>
      </c>
      <c r="F475" s="29" t="s">
        <v>520</v>
      </c>
      <c r="G475" s="9">
        <v>73.75</v>
      </c>
    </row>
    <row r="476" spans="1:7" x14ac:dyDescent="0.25">
      <c r="A476" s="29" t="s">
        <v>495</v>
      </c>
      <c r="B476" s="9">
        <v>29.28</v>
      </c>
      <c r="C476">
        <v>44262</v>
      </c>
      <c r="D476" s="29" t="s">
        <v>10</v>
      </c>
      <c r="E476" s="29" t="s">
        <v>532</v>
      </c>
      <c r="F476" s="29" t="s">
        <v>6</v>
      </c>
      <c r="G476" s="9">
        <v>-29.28</v>
      </c>
    </row>
    <row r="477" spans="1:7" x14ac:dyDescent="0.25">
      <c r="A477" s="29" t="s">
        <v>496</v>
      </c>
      <c r="B477" s="9">
        <v>51.8</v>
      </c>
      <c r="C477">
        <v>44284</v>
      </c>
      <c r="D477" s="29" t="s">
        <v>7</v>
      </c>
      <c r="E477" s="29" t="s">
        <v>532</v>
      </c>
      <c r="F477" s="29" t="s">
        <v>23</v>
      </c>
      <c r="G477" s="9">
        <v>-51.8</v>
      </c>
    </row>
    <row r="478" spans="1:7" x14ac:dyDescent="0.25">
      <c r="A478" s="29" t="s">
        <v>497</v>
      </c>
      <c r="B478" s="9">
        <v>43.53</v>
      </c>
      <c r="C478">
        <v>44144</v>
      </c>
      <c r="D478" s="29" t="s">
        <v>10</v>
      </c>
      <c r="E478" s="29" t="s">
        <v>532</v>
      </c>
      <c r="F478" s="29" t="s">
        <v>3</v>
      </c>
      <c r="G478" s="9">
        <v>-43.53</v>
      </c>
    </row>
    <row r="479" spans="1:7" x14ac:dyDescent="0.25">
      <c r="A479" s="29" t="s">
        <v>498</v>
      </c>
      <c r="B479" s="9">
        <v>61.76</v>
      </c>
      <c r="C479">
        <v>44295</v>
      </c>
      <c r="D479" s="29" t="s">
        <v>10</v>
      </c>
      <c r="E479" s="29" t="s">
        <v>15</v>
      </c>
      <c r="F479" s="29" t="s">
        <v>520</v>
      </c>
      <c r="G479" s="9">
        <v>61.76</v>
      </c>
    </row>
    <row r="480" spans="1:7" x14ac:dyDescent="0.25">
      <c r="A480" s="29" t="s">
        <v>499</v>
      </c>
      <c r="B480" s="9">
        <v>96.91</v>
      </c>
      <c r="C480">
        <v>44274</v>
      </c>
      <c r="D480" s="29" t="s">
        <v>9</v>
      </c>
      <c r="E480" s="29" t="s">
        <v>532</v>
      </c>
      <c r="F480" s="29" t="s">
        <v>1</v>
      </c>
      <c r="G480" s="9">
        <v>-96.91</v>
      </c>
    </row>
    <row r="481" spans="1:7" x14ac:dyDescent="0.25">
      <c r="A481" s="29" t="s">
        <v>500</v>
      </c>
      <c r="B481" s="9">
        <v>68.61</v>
      </c>
      <c r="C481">
        <v>44157</v>
      </c>
      <c r="D481" s="29" t="s">
        <v>11</v>
      </c>
      <c r="E481" s="29" t="s">
        <v>532</v>
      </c>
      <c r="F481" s="29" t="s">
        <v>0</v>
      </c>
      <c r="G481" s="9">
        <v>-68.61</v>
      </c>
    </row>
    <row r="482" spans="1:7" x14ac:dyDescent="0.25">
      <c r="A482" s="29" t="s">
        <v>501</v>
      </c>
      <c r="B482" s="9">
        <v>68.72</v>
      </c>
      <c r="C482">
        <v>44239</v>
      </c>
      <c r="D482" s="29" t="s">
        <v>8</v>
      </c>
      <c r="E482" s="29" t="s">
        <v>532</v>
      </c>
      <c r="F482" s="29" t="s">
        <v>2</v>
      </c>
      <c r="G482" s="9">
        <v>-68.72</v>
      </c>
    </row>
    <row r="483" spans="1:7" x14ac:dyDescent="0.25">
      <c r="A483" s="29" t="s">
        <v>502</v>
      </c>
      <c r="B483" s="9">
        <v>34.299999999999997</v>
      </c>
      <c r="C483">
        <v>44135</v>
      </c>
      <c r="D483" s="29" t="s">
        <v>7</v>
      </c>
      <c r="E483" s="29" t="s">
        <v>532</v>
      </c>
      <c r="F483" s="29" t="s">
        <v>21</v>
      </c>
      <c r="G483" s="9">
        <v>-34.299999999999997</v>
      </c>
    </row>
    <row r="484" spans="1:7" x14ac:dyDescent="0.25">
      <c r="A484" s="29" t="s">
        <v>503</v>
      </c>
      <c r="B484" s="9">
        <v>55.09</v>
      </c>
      <c r="C484">
        <v>44255</v>
      </c>
      <c r="D484" s="29" t="s">
        <v>11</v>
      </c>
      <c r="E484" s="29" t="s">
        <v>532</v>
      </c>
      <c r="F484" s="29" t="s">
        <v>3</v>
      </c>
      <c r="G484" s="9">
        <v>-55.09</v>
      </c>
    </row>
    <row r="485" spans="1:7" x14ac:dyDescent="0.25">
      <c r="A485" s="29" t="s">
        <v>504</v>
      </c>
      <c r="B485" s="9">
        <v>55.68</v>
      </c>
      <c r="C485">
        <v>44158</v>
      </c>
      <c r="D485" s="29" t="s">
        <v>11</v>
      </c>
      <c r="E485" s="29" t="s">
        <v>532</v>
      </c>
      <c r="F485" s="29" t="s">
        <v>1</v>
      </c>
      <c r="G485" s="9">
        <v>-55.68</v>
      </c>
    </row>
    <row r="486" spans="1:7" x14ac:dyDescent="0.25">
      <c r="A486" s="29" t="s">
        <v>505</v>
      </c>
      <c r="B486" s="9">
        <v>77.69</v>
      </c>
      <c r="C486">
        <v>44287</v>
      </c>
      <c r="D486" s="29" t="s">
        <v>11</v>
      </c>
      <c r="E486" s="29" t="s">
        <v>532</v>
      </c>
      <c r="F486" s="29" t="s">
        <v>3</v>
      </c>
      <c r="G486" s="9">
        <v>-77.69</v>
      </c>
    </row>
    <row r="487" spans="1:7" x14ac:dyDescent="0.25">
      <c r="A487" s="29" t="s">
        <v>506</v>
      </c>
      <c r="B487" s="9">
        <v>79.459999999999994</v>
      </c>
      <c r="C487">
        <v>44164</v>
      </c>
      <c r="D487" s="29" t="s">
        <v>9</v>
      </c>
      <c r="E487" s="29" t="s">
        <v>532</v>
      </c>
      <c r="F487" s="29" t="s">
        <v>20</v>
      </c>
      <c r="G487" s="9">
        <v>-79.459999999999994</v>
      </c>
    </row>
    <row r="488" spans="1:7" x14ac:dyDescent="0.25">
      <c r="A488" s="29" t="s">
        <v>507</v>
      </c>
      <c r="B488" s="9">
        <v>60.6</v>
      </c>
      <c r="C488">
        <v>44212</v>
      </c>
      <c r="D488" s="29" t="s">
        <v>12</v>
      </c>
      <c r="E488" s="29" t="s">
        <v>532</v>
      </c>
      <c r="F488" s="29" t="s">
        <v>18</v>
      </c>
      <c r="G488" s="9">
        <v>-60.6</v>
      </c>
    </row>
    <row r="489" spans="1:7" x14ac:dyDescent="0.25">
      <c r="A489" s="29" t="s">
        <v>508</v>
      </c>
      <c r="B489" s="9">
        <v>91.12</v>
      </c>
      <c r="C489">
        <v>44287</v>
      </c>
      <c r="D489" s="29" t="s">
        <v>12</v>
      </c>
      <c r="E489" s="29" t="s">
        <v>532</v>
      </c>
      <c r="F489" s="29" t="s">
        <v>21</v>
      </c>
      <c r="G489" s="9">
        <v>-91.12</v>
      </c>
    </row>
    <row r="490" spans="1:7" x14ac:dyDescent="0.25">
      <c r="A490" s="29" t="s">
        <v>509</v>
      </c>
      <c r="B490" s="9">
        <v>11.19</v>
      </c>
      <c r="C490">
        <v>44281</v>
      </c>
      <c r="D490" s="29" t="s">
        <v>10</v>
      </c>
      <c r="E490" s="29" t="s">
        <v>532</v>
      </c>
      <c r="F490" s="29" t="s">
        <v>23</v>
      </c>
      <c r="G490" s="9">
        <v>-11.19</v>
      </c>
    </row>
    <row r="491" spans="1:7" x14ac:dyDescent="0.25">
      <c r="A491" s="29" t="s">
        <v>510</v>
      </c>
      <c r="B491" s="9">
        <v>56.56</v>
      </c>
      <c r="C491">
        <v>44181</v>
      </c>
      <c r="D491" s="29" t="s">
        <v>10</v>
      </c>
      <c r="E491" s="29" t="s">
        <v>532</v>
      </c>
      <c r="F491" s="29" t="s">
        <v>18</v>
      </c>
      <c r="G491" s="9">
        <v>-56.56</v>
      </c>
    </row>
    <row r="492" spans="1:7" x14ac:dyDescent="0.25">
      <c r="A492" s="29" t="s">
        <v>511</v>
      </c>
      <c r="B492" s="9">
        <v>55.09</v>
      </c>
      <c r="C492">
        <v>44263</v>
      </c>
      <c r="D492" s="29" t="s">
        <v>8</v>
      </c>
      <c r="E492" s="29" t="s">
        <v>532</v>
      </c>
      <c r="F492" s="29" t="s">
        <v>21</v>
      </c>
      <c r="G492" s="9">
        <v>-55.09</v>
      </c>
    </row>
    <row r="493" spans="1:7" x14ac:dyDescent="0.25">
      <c r="A493" s="29" t="s">
        <v>512</v>
      </c>
      <c r="B493" s="9">
        <v>86.03</v>
      </c>
      <c r="C493">
        <v>44241</v>
      </c>
      <c r="D493" s="29" t="s">
        <v>11</v>
      </c>
      <c r="E493" s="29" t="s">
        <v>532</v>
      </c>
      <c r="F493" s="29" t="s">
        <v>5</v>
      </c>
      <c r="G493" s="9">
        <v>-86.03</v>
      </c>
    </row>
    <row r="494" spans="1:7" x14ac:dyDescent="0.25">
      <c r="A494" s="29" t="s">
        <v>513</v>
      </c>
      <c r="B494" s="9">
        <v>10.199999999999999</v>
      </c>
      <c r="C494">
        <v>44222</v>
      </c>
      <c r="D494" s="29" t="s">
        <v>12</v>
      </c>
      <c r="E494" s="29" t="s">
        <v>532</v>
      </c>
      <c r="F494" s="29" t="s">
        <v>21</v>
      </c>
      <c r="G494" s="9">
        <v>-10.199999999999999</v>
      </c>
    </row>
    <row r="495" spans="1:7" x14ac:dyDescent="0.25">
      <c r="A495" s="29" t="s">
        <v>514</v>
      </c>
      <c r="B495" s="9">
        <v>53.18</v>
      </c>
      <c r="C495">
        <v>44180</v>
      </c>
      <c r="D495" s="29" t="s">
        <v>11</v>
      </c>
      <c r="E495" s="29" t="s">
        <v>532</v>
      </c>
      <c r="F495" s="29" t="s">
        <v>22</v>
      </c>
      <c r="G495" s="9">
        <v>-53.18</v>
      </c>
    </row>
    <row r="496" spans="1:7" x14ac:dyDescent="0.25">
      <c r="A496" s="29" t="s">
        <v>515</v>
      </c>
      <c r="B496" s="9">
        <v>25.53</v>
      </c>
      <c r="C496">
        <v>44284</v>
      </c>
      <c r="D496" s="29" t="s">
        <v>10</v>
      </c>
      <c r="E496" s="29" t="s">
        <v>532</v>
      </c>
      <c r="F496" s="29" t="s">
        <v>22</v>
      </c>
      <c r="G496" s="9">
        <v>-25.53</v>
      </c>
    </row>
    <row r="497" spans="1:7" x14ac:dyDescent="0.25">
      <c r="A497" s="29" t="s">
        <v>516</v>
      </c>
      <c r="B497" s="9">
        <v>36.229999999999997</v>
      </c>
      <c r="C497">
        <v>44292</v>
      </c>
      <c r="D497" s="29" t="s">
        <v>8</v>
      </c>
      <c r="E497" s="29" t="s">
        <v>532</v>
      </c>
      <c r="F497" s="29" t="s">
        <v>0</v>
      </c>
      <c r="G497" s="9">
        <v>-36.229999999999997</v>
      </c>
    </row>
    <row r="498" spans="1:7" x14ac:dyDescent="0.25">
      <c r="A498" s="29" t="s">
        <v>517</v>
      </c>
      <c r="B498" s="9">
        <v>87.07</v>
      </c>
      <c r="C498">
        <v>44175</v>
      </c>
      <c r="D498" s="29" t="s">
        <v>7</v>
      </c>
      <c r="E498" s="29" t="s">
        <v>15</v>
      </c>
      <c r="F498" s="29" t="s">
        <v>520</v>
      </c>
      <c r="G498" s="9">
        <v>87.07</v>
      </c>
    </row>
    <row r="499" spans="1:7" x14ac:dyDescent="0.25">
      <c r="A499" s="29" t="s">
        <v>518</v>
      </c>
      <c r="B499" s="9">
        <v>4.5999999999999996</v>
      </c>
      <c r="C499">
        <v>44194</v>
      </c>
      <c r="D499" s="29" t="s">
        <v>12</v>
      </c>
      <c r="E499" s="29" t="s">
        <v>532</v>
      </c>
      <c r="F499" s="29" t="s">
        <v>5</v>
      </c>
      <c r="G499" s="9">
        <v>-4.5999999999999996</v>
      </c>
    </row>
    <row r="500" spans="1:7" x14ac:dyDescent="0.25">
      <c r="A500" s="29" t="s">
        <v>541</v>
      </c>
      <c r="B500" s="9">
        <v>23.5</v>
      </c>
      <c r="C500">
        <v>44250</v>
      </c>
      <c r="D500" s="29" t="s">
        <v>12</v>
      </c>
      <c r="E500" s="29" t="s">
        <v>532</v>
      </c>
      <c r="F500" s="29" t="s">
        <v>6</v>
      </c>
      <c r="G500" s="9">
        <v>-23.5</v>
      </c>
    </row>
    <row r="501" spans="1:7" x14ac:dyDescent="0.25">
      <c r="A501" s="29" t="s">
        <v>521</v>
      </c>
      <c r="B501" s="9">
        <v>612.82000000000005</v>
      </c>
      <c r="C501">
        <v>44141</v>
      </c>
      <c r="D501" s="29" t="s">
        <v>10</v>
      </c>
      <c r="E501" s="29" t="s">
        <v>15</v>
      </c>
      <c r="F501" s="29" t="s">
        <v>520</v>
      </c>
      <c r="G501" s="9">
        <v>612.82000000000005</v>
      </c>
    </row>
    <row r="502" spans="1:7" x14ac:dyDescent="0.25">
      <c r="A502" s="29" t="s">
        <v>522</v>
      </c>
      <c r="B502" s="9">
        <v>521.46</v>
      </c>
      <c r="C502">
        <v>44263</v>
      </c>
      <c r="D502" s="29" t="s">
        <v>12</v>
      </c>
      <c r="E502" s="29" t="s">
        <v>15</v>
      </c>
      <c r="F502" s="29" t="s">
        <v>520</v>
      </c>
      <c r="G502" s="9">
        <v>521.46</v>
      </c>
    </row>
    <row r="503" spans="1:7" x14ac:dyDescent="0.25">
      <c r="A503" s="29" t="s">
        <v>523</v>
      </c>
      <c r="B503" s="9">
        <v>419.01</v>
      </c>
      <c r="C503">
        <v>44188</v>
      </c>
      <c r="D503" s="29" t="s">
        <v>8</v>
      </c>
      <c r="E503" s="29" t="s">
        <v>15</v>
      </c>
      <c r="F503" s="29" t="s">
        <v>520</v>
      </c>
      <c r="G503" s="9">
        <v>419.01</v>
      </c>
    </row>
    <row r="504" spans="1:7" x14ac:dyDescent="0.25">
      <c r="A504" s="29" t="s">
        <v>524</v>
      </c>
      <c r="B504" s="9">
        <v>536.47</v>
      </c>
      <c r="C504">
        <v>44237</v>
      </c>
      <c r="D504" s="29" t="s">
        <v>11</v>
      </c>
      <c r="E504" s="29" t="s">
        <v>15</v>
      </c>
      <c r="F504" s="29" t="s">
        <v>520</v>
      </c>
      <c r="G504" s="9">
        <v>536.47</v>
      </c>
    </row>
    <row r="505" spans="1:7" x14ac:dyDescent="0.25">
      <c r="A505" s="29" t="s">
        <v>525</v>
      </c>
      <c r="B505" s="9">
        <v>948.07</v>
      </c>
      <c r="C505">
        <v>44117</v>
      </c>
      <c r="D505" s="29" t="s">
        <v>10</v>
      </c>
      <c r="E505" s="29" t="s">
        <v>15</v>
      </c>
      <c r="F505" s="29" t="s">
        <v>520</v>
      </c>
      <c r="G505" s="9">
        <v>948.07</v>
      </c>
    </row>
    <row r="506" spans="1:7" x14ac:dyDescent="0.25">
      <c r="A506" s="29" t="s">
        <v>526</v>
      </c>
      <c r="B506" s="9">
        <v>820.13</v>
      </c>
      <c r="C506">
        <v>44270</v>
      </c>
      <c r="D506" s="29" t="s">
        <v>8</v>
      </c>
      <c r="E506" s="29" t="s">
        <v>15</v>
      </c>
      <c r="F506" s="29" t="s">
        <v>520</v>
      </c>
      <c r="G506" s="9">
        <v>820.13</v>
      </c>
    </row>
    <row r="507" spans="1:7" x14ac:dyDescent="0.25">
      <c r="A507" s="29" t="s">
        <v>541</v>
      </c>
      <c r="B507" s="9">
        <v>971.81</v>
      </c>
      <c r="C507">
        <v>44264</v>
      </c>
      <c r="D507" s="29" t="s">
        <v>7</v>
      </c>
      <c r="E507" s="29" t="s">
        <v>15</v>
      </c>
      <c r="F507" s="29" t="s">
        <v>520</v>
      </c>
      <c r="G507" s="9">
        <v>971.81</v>
      </c>
    </row>
    <row r="508" spans="1:7" x14ac:dyDescent="0.25">
      <c r="A508" s="29" t="s">
        <v>542</v>
      </c>
      <c r="B508" s="9">
        <v>488.08</v>
      </c>
      <c r="C508">
        <v>44117</v>
      </c>
      <c r="D508" s="29" t="s">
        <v>12</v>
      </c>
      <c r="E508" s="29" t="s">
        <v>15</v>
      </c>
      <c r="F508" s="29" t="s">
        <v>520</v>
      </c>
      <c r="G508" s="9">
        <v>488.08</v>
      </c>
    </row>
    <row r="509" spans="1:7" x14ac:dyDescent="0.25">
      <c r="A509" s="29" t="s">
        <v>543</v>
      </c>
      <c r="B509" s="9">
        <v>692.06</v>
      </c>
      <c r="C509">
        <v>44221</v>
      </c>
      <c r="D509" s="29" t="s">
        <v>8</v>
      </c>
      <c r="E509" s="29" t="s">
        <v>15</v>
      </c>
      <c r="F509" s="29" t="s">
        <v>520</v>
      </c>
      <c r="G509" s="9">
        <v>692.06</v>
      </c>
    </row>
    <row r="510" spans="1:7" x14ac:dyDescent="0.25">
      <c r="A510" s="29" t="s">
        <v>544</v>
      </c>
      <c r="B510" s="9">
        <v>908.25</v>
      </c>
      <c r="C510">
        <v>44270</v>
      </c>
      <c r="D510" s="29" t="s">
        <v>11</v>
      </c>
      <c r="E510" s="29" t="s">
        <v>15</v>
      </c>
      <c r="F510" s="29" t="s">
        <v>520</v>
      </c>
      <c r="G510" s="9">
        <v>908.25</v>
      </c>
    </row>
    <row r="511" spans="1:7" x14ac:dyDescent="0.25">
      <c r="A511" s="29" t="s">
        <v>545</v>
      </c>
      <c r="B511" s="9">
        <v>678.07</v>
      </c>
      <c r="C511">
        <v>44274</v>
      </c>
      <c r="D511" s="29" t="s">
        <v>8</v>
      </c>
      <c r="E511" s="29" t="s">
        <v>15</v>
      </c>
      <c r="F511" s="29" t="s">
        <v>520</v>
      </c>
      <c r="G511" s="9">
        <v>678.07</v>
      </c>
    </row>
    <row r="512" spans="1:7" x14ac:dyDescent="0.25">
      <c r="A512" s="29" t="s">
        <v>546</v>
      </c>
      <c r="B512" s="9">
        <v>315.02</v>
      </c>
      <c r="C512">
        <v>44136</v>
      </c>
      <c r="D512" s="29" t="s">
        <v>11</v>
      </c>
      <c r="E512" s="29" t="s">
        <v>15</v>
      </c>
      <c r="F512" s="29" t="s">
        <v>520</v>
      </c>
      <c r="G512" s="9">
        <v>315.02</v>
      </c>
    </row>
    <row r="513" spans="1:7" x14ac:dyDescent="0.25">
      <c r="A513" s="29" t="s">
        <v>547</v>
      </c>
      <c r="B513" s="9">
        <v>753.48</v>
      </c>
      <c r="C513">
        <v>44149</v>
      </c>
      <c r="D513" s="29" t="s">
        <v>11</v>
      </c>
      <c r="E513" s="29" t="s">
        <v>15</v>
      </c>
      <c r="F513" s="29" t="s">
        <v>520</v>
      </c>
      <c r="G513" s="9">
        <v>753.48</v>
      </c>
    </row>
    <row r="514" spans="1:7" x14ac:dyDescent="0.25">
      <c r="A514" s="29" t="s">
        <v>548</v>
      </c>
      <c r="B514" s="9">
        <v>590.38</v>
      </c>
      <c r="C514">
        <v>44151</v>
      </c>
      <c r="D514" s="29" t="s">
        <v>10</v>
      </c>
      <c r="E514" s="29" t="s">
        <v>15</v>
      </c>
      <c r="F514" s="29" t="s">
        <v>520</v>
      </c>
      <c r="G514" s="9">
        <v>590.38</v>
      </c>
    </row>
    <row r="515" spans="1:7" x14ac:dyDescent="0.25">
      <c r="A515" s="29" t="s">
        <v>549</v>
      </c>
      <c r="B515" s="9">
        <v>108.97</v>
      </c>
      <c r="C515">
        <v>44230</v>
      </c>
      <c r="D515" s="29" t="s">
        <v>10</v>
      </c>
      <c r="E515" s="29" t="s">
        <v>15</v>
      </c>
      <c r="F515" s="29" t="s">
        <v>520</v>
      </c>
      <c r="G515" s="9">
        <v>108.97</v>
      </c>
    </row>
    <row r="516" spans="1:7" x14ac:dyDescent="0.25">
      <c r="A516" s="29" t="s">
        <v>550</v>
      </c>
      <c r="B516" s="9">
        <v>854.34</v>
      </c>
      <c r="C516">
        <v>44168</v>
      </c>
      <c r="D516" s="29" t="s">
        <v>12</v>
      </c>
      <c r="E516" s="29" t="s">
        <v>15</v>
      </c>
      <c r="F516" s="29" t="s">
        <v>520</v>
      </c>
      <c r="G516" s="9">
        <v>854.34</v>
      </c>
    </row>
    <row r="517" spans="1:7" x14ac:dyDescent="0.25">
      <c r="A517" s="29" t="s">
        <v>551</v>
      </c>
      <c r="B517" s="9">
        <v>538.16999999999996</v>
      </c>
      <c r="C517">
        <v>44248</v>
      </c>
      <c r="D517" s="29" t="s">
        <v>8</v>
      </c>
      <c r="E517" s="29" t="s">
        <v>15</v>
      </c>
      <c r="F517" s="29" t="s">
        <v>520</v>
      </c>
      <c r="G517" s="9">
        <v>538.16999999999996</v>
      </c>
    </row>
    <row r="518" spans="1:7" x14ac:dyDescent="0.25">
      <c r="A518" s="29" t="s">
        <v>552</v>
      </c>
      <c r="B518" s="9">
        <v>930.81</v>
      </c>
      <c r="C518">
        <v>44227</v>
      </c>
      <c r="D518" s="29" t="s">
        <v>9</v>
      </c>
      <c r="E518" s="29" t="s">
        <v>15</v>
      </c>
      <c r="F518" s="29" t="s">
        <v>520</v>
      </c>
      <c r="G518" s="9">
        <v>930.81</v>
      </c>
    </row>
    <row r="519" spans="1:7" x14ac:dyDescent="0.25">
      <c r="A519" s="29" t="s">
        <v>553</v>
      </c>
      <c r="B519" s="9">
        <v>624.37</v>
      </c>
      <c r="C519">
        <v>44271</v>
      </c>
      <c r="D519" s="29" t="s">
        <v>12</v>
      </c>
      <c r="E519" s="29" t="s">
        <v>15</v>
      </c>
      <c r="F519" s="29" t="s">
        <v>520</v>
      </c>
      <c r="G519" s="9">
        <v>624.37</v>
      </c>
    </row>
    <row r="520" spans="1:7" x14ac:dyDescent="0.25">
      <c r="A520" s="29" t="s">
        <v>554</v>
      </c>
      <c r="B520" s="9">
        <v>474.01</v>
      </c>
      <c r="C520">
        <v>44120</v>
      </c>
      <c r="D520" s="29" t="s">
        <v>8</v>
      </c>
      <c r="E520" s="29" t="s">
        <v>15</v>
      </c>
      <c r="F520" s="29" t="s">
        <v>520</v>
      </c>
      <c r="G520" s="9">
        <v>474.01</v>
      </c>
    </row>
    <row r="521" spans="1:7" x14ac:dyDescent="0.25">
      <c r="A521" s="29" t="s">
        <v>555</v>
      </c>
      <c r="B521" s="9">
        <v>794.35</v>
      </c>
      <c r="C521">
        <v>44238</v>
      </c>
      <c r="D521" s="29" t="s">
        <v>11</v>
      </c>
      <c r="E521" s="29" t="s">
        <v>15</v>
      </c>
      <c r="F521" s="29" t="s">
        <v>520</v>
      </c>
      <c r="G521" s="9">
        <v>794.35</v>
      </c>
    </row>
    <row r="522" spans="1:7" x14ac:dyDescent="0.25">
      <c r="A522" s="29" t="s">
        <v>556</v>
      </c>
      <c r="B522" s="9">
        <v>704.88</v>
      </c>
      <c r="C522">
        <v>44207</v>
      </c>
      <c r="D522" s="29" t="s">
        <v>10</v>
      </c>
      <c r="E522" s="29" t="s">
        <v>15</v>
      </c>
      <c r="F522" s="29" t="s">
        <v>520</v>
      </c>
      <c r="G522" s="9">
        <v>704.88</v>
      </c>
    </row>
    <row r="523" spans="1:7" x14ac:dyDescent="0.25">
      <c r="A523" s="29" t="s">
        <v>557</v>
      </c>
      <c r="B523" s="9">
        <v>327.37</v>
      </c>
      <c r="C523">
        <v>44235</v>
      </c>
      <c r="D523" s="29" t="s">
        <v>9</v>
      </c>
      <c r="E523" s="29" t="s">
        <v>15</v>
      </c>
      <c r="F523" s="29" t="s">
        <v>520</v>
      </c>
      <c r="G523" s="9">
        <v>327.37</v>
      </c>
    </row>
    <row r="524" spans="1:7" x14ac:dyDescent="0.25">
      <c r="A524" s="29" t="s">
        <v>558</v>
      </c>
      <c r="B524" s="9">
        <v>349.47</v>
      </c>
      <c r="C524">
        <v>44280</v>
      </c>
      <c r="D524" s="29" t="s">
        <v>12</v>
      </c>
      <c r="E524" s="29" t="s">
        <v>15</v>
      </c>
      <c r="F524" s="29" t="s">
        <v>520</v>
      </c>
      <c r="G524" s="9">
        <v>349.47</v>
      </c>
    </row>
    <row r="525" spans="1:7" x14ac:dyDescent="0.25">
      <c r="A525" s="29" t="s">
        <v>559</v>
      </c>
      <c r="B525" s="9">
        <v>111.39</v>
      </c>
      <c r="C525">
        <v>44222</v>
      </c>
      <c r="D525" s="29" t="s">
        <v>8</v>
      </c>
      <c r="E525" s="29" t="s">
        <v>15</v>
      </c>
      <c r="F525" s="29" t="s">
        <v>520</v>
      </c>
      <c r="G525" s="9">
        <v>111.39</v>
      </c>
    </row>
    <row r="526" spans="1:7" x14ac:dyDescent="0.25">
      <c r="A526" s="29" t="s">
        <v>560</v>
      </c>
      <c r="B526" s="9">
        <v>238.42</v>
      </c>
      <c r="C526">
        <v>44209</v>
      </c>
      <c r="D526" s="29" t="s">
        <v>7</v>
      </c>
      <c r="E526" s="29" t="s">
        <v>15</v>
      </c>
      <c r="F526" s="29" t="s">
        <v>520</v>
      </c>
      <c r="G526" s="9">
        <v>238.42</v>
      </c>
    </row>
    <row r="527" spans="1:7" x14ac:dyDescent="0.25">
      <c r="A527" s="29" t="s">
        <v>561</v>
      </c>
      <c r="B527" s="9">
        <v>840.04</v>
      </c>
      <c r="C527">
        <v>44225</v>
      </c>
      <c r="D527" s="29" t="s">
        <v>12</v>
      </c>
      <c r="E527" s="29" t="s">
        <v>15</v>
      </c>
      <c r="F527" s="29" t="s">
        <v>520</v>
      </c>
      <c r="G527" s="9">
        <v>840.04</v>
      </c>
    </row>
    <row r="528" spans="1:7" x14ac:dyDescent="0.25">
      <c r="A528" s="29" t="s">
        <v>562</v>
      </c>
      <c r="B528" s="9">
        <v>275.58999999999997</v>
      </c>
      <c r="C528">
        <v>44175</v>
      </c>
      <c r="D528" s="29" t="s">
        <v>7</v>
      </c>
      <c r="E528" s="29" t="s">
        <v>15</v>
      </c>
      <c r="F528" s="29" t="s">
        <v>520</v>
      </c>
      <c r="G528" s="9">
        <v>275.58999999999997</v>
      </c>
    </row>
    <row r="529" spans="1:7" x14ac:dyDescent="0.25">
      <c r="A529" s="29" t="s">
        <v>563</v>
      </c>
      <c r="B529" s="9">
        <v>229.32</v>
      </c>
      <c r="C529">
        <v>44251</v>
      </c>
      <c r="D529" s="29" t="s">
        <v>9</v>
      </c>
      <c r="E529" s="29" t="s">
        <v>15</v>
      </c>
      <c r="F529" s="29" t="s">
        <v>520</v>
      </c>
      <c r="G529" s="9">
        <v>229.32</v>
      </c>
    </row>
    <row r="530" spans="1:7" x14ac:dyDescent="0.25">
      <c r="A530" s="29" t="s">
        <v>564</v>
      </c>
      <c r="B530" s="9">
        <v>546.22</v>
      </c>
      <c r="C530">
        <v>44229</v>
      </c>
      <c r="D530" s="29" t="s">
        <v>10</v>
      </c>
      <c r="E530" s="29" t="s">
        <v>15</v>
      </c>
      <c r="F530" s="29" t="s">
        <v>520</v>
      </c>
      <c r="G530" s="9">
        <v>546.22</v>
      </c>
    </row>
    <row r="531" spans="1:7" x14ac:dyDescent="0.25">
      <c r="A531" s="29" t="s">
        <v>565</v>
      </c>
      <c r="B531" s="9">
        <v>468.29</v>
      </c>
      <c r="C531">
        <v>44286</v>
      </c>
      <c r="D531" s="29" t="s">
        <v>9</v>
      </c>
      <c r="E531" s="29" t="s">
        <v>15</v>
      </c>
      <c r="F531" s="29" t="s">
        <v>520</v>
      </c>
      <c r="G531" s="9">
        <v>468.29</v>
      </c>
    </row>
    <row r="532" spans="1:7" x14ac:dyDescent="0.25">
      <c r="A532" s="29" t="s">
        <v>566</v>
      </c>
      <c r="B532" s="9">
        <v>226.83</v>
      </c>
      <c r="C532">
        <v>44298</v>
      </c>
      <c r="D532" s="29" t="s">
        <v>12</v>
      </c>
      <c r="E532" s="29" t="s">
        <v>15</v>
      </c>
      <c r="F532" s="29" t="s">
        <v>520</v>
      </c>
      <c r="G532" s="9">
        <v>226.83</v>
      </c>
    </row>
    <row r="533" spans="1:7" x14ac:dyDescent="0.25">
      <c r="A533" s="29" t="s">
        <v>567</v>
      </c>
      <c r="B533" s="9">
        <v>366.53</v>
      </c>
      <c r="C533">
        <v>44245</v>
      </c>
      <c r="D533" s="29" t="s">
        <v>7</v>
      </c>
      <c r="E533" s="29" t="s">
        <v>15</v>
      </c>
      <c r="F533" s="29" t="s">
        <v>520</v>
      </c>
      <c r="G533" s="9">
        <v>366.53</v>
      </c>
    </row>
    <row r="534" spans="1:7" x14ac:dyDescent="0.25">
      <c r="A534" s="29" t="s">
        <v>568</v>
      </c>
      <c r="B534" s="9">
        <v>453.14</v>
      </c>
      <c r="C534">
        <v>44237</v>
      </c>
      <c r="D534" s="29" t="s">
        <v>8</v>
      </c>
      <c r="E534" s="29" t="s">
        <v>15</v>
      </c>
      <c r="F534" s="29" t="s">
        <v>520</v>
      </c>
      <c r="G534" s="9">
        <v>453.14</v>
      </c>
    </row>
    <row r="535" spans="1:7" x14ac:dyDescent="0.25">
      <c r="A535" s="29" t="s">
        <v>569</v>
      </c>
      <c r="B535" s="9">
        <v>478.86</v>
      </c>
      <c r="C535">
        <v>44158</v>
      </c>
      <c r="D535" s="29" t="s">
        <v>8</v>
      </c>
      <c r="E535" s="29" t="s">
        <v>15</v>
      </c>
      <c r="F535" s="29" t="s">
        <v>520</v>
      </c>
      <c r="G535" s="9">
        <v>478.86</v>
      </c>
    </row>
    <row r="536" spans="1:7" x14ac:dyDescent="0.25">
      <c r="A536" s="29" t="s">
        <v>573</v>
      </c>
      <c r="B536" s="9">
        <v>3873.15</v>
      </c>
      <c r="C536">
        <v>44145</v>
      </c>
      <c r="D536" s="29" t="s">
        <v>8</v>
      </c>
      <c r="E536" s="29" t="s">
        <v>532</v>
      </c>
      <c r="F536" s="29" t="s">
        <v>18</v>
      </c>
      <c r="G536" s="9">
        <v>-3873.15</v>
      </c>
    </row>
    <row r="537" spans="1:7" x14ac:dyDescent="0.25">
      <c r="A537" s="29" t="s">
        <v>576</v>
      </c>
      <c r="B537" s="9">
        <v>999</v>
      </c>
      <c r="C537">
        <v>44145</v>
      </c>
      <c r="D537" s="29" t="s">
        <v>10</v>
      </c>
      <c r="E537" s="29" t="s">
        <v>532</v>
      </c>
      <c r="F537" s="29" t="s">
        <v>1</v>
      </c>
      <c r="G537" s="9">
        <v>-999</v>
      </c>
    </row>
    <row r="538" spans="1:7" x14ac:dyDescent="0.25">
      <c r="A538" s="29" t="s">
        <v>611</v>
      </c>
      <c r="B538" s="9">
        <v>235.9</v>
      </c>
      <c r="C538">
        <v>44271</v>
      </c>
      <c r="D538" s="29" t="s">
        <v>9</v>
      </c>
      <c r="E538" s="29" t="s">
        <v>532</v>
      </c>
      <c r="F538" s="29" t="s">
        <v>3</v>
      </c>
      <c r="G538" s="9">
        <v>-235.9</v>
      </c>
    </row>
    <row r="539" spans="1:7" x14ac:dyDescent="0.25">
      <c r="A539" s="29" t="s">
        <v>591</v>
      </c>
      <c r="B539" s="9">
        <v>1000.55</v>
      </c>
      <c r="C539">
        <v>44246</v>
      </c>
      <c r="D539" s="29" t="s">
        <v>592</v>
      </c>
      <c r="E539" s="29" t="s">
        <v>589</v>
      </c>
      <c r="F539" s="29" t="s">
        <v>3</v>
      </c>
      <c r="G539" s="9">
        <v>-1000.55</v>
      </c>
    </row>
    <row r="540" spans="1:7" x14ac:dyDescent="0.25">
      <c r="A540" s="29" t="s">
        <v>593</v>
      </c>
      <c r="B540" s="9">
        <v>36.33</v>
      </c>
      <c r="C540">
        <v>44246</v>
      </c>
      <c r="D540" s="29" t="s">
        <v>594</v>
      </c>
      <c r="E540" s="29" t="s">
        <v>595</v>
      </c>
      <c r="F540" s="29" t="s">
        <v>596</v>
      </c>
      <c r="G540" s="9">
        <v>36.33</v>
      </c>
    </row>
    <row r="541" spans="1:7" x14ac:dyDescent="0.25">
      <c r="A541" s="29" t="s">
        <v>597</v>
      </c>
      <c r="B541" s="9">
        <v>56</v>
      </c>
      <c r="C541">
        <v>44247</v>
      </c>
      <c r="D541" s="29" t="s">
        <v>592</v>
      </c>
      <c r="E541" s="29" t="s">
        <v>589</v>
      </c>
      <c r="F541" s="29" t="s">
        <v>1</v>
      </c>
      <c r="G541" s="9">
        <v>-56</v>
      </c>
    </row>
    <row r="542" spans="1:7" x14ac:dyDescent="0.25">
      <c r="A542" s="29" t="s">
        <v>598</v>
      </c>
      <c r="B542" s="9">
        <v>56.88</v>
      </c>
      <c r="C542">
        <v>44247</v>
      </c>
      <c r="D542" s="29" t="s">
        <v>12</v>
      </c>
      <c r="E542" s="29" t="s">
        <v>589</v>
      </c>
      <c r="F542" s="29" t="s">
        <v>21</v>
      </c>
      <c r="G542" s="9">
        <v>-56.88</v>
      </c>
    </row>
    <row r="543" spans="1:7" x14ac:dyDescent="0.25">
      <c r="A543" s="29" t="s">
        <v>598</v>
      </c>
      <c r="B543" s="9">
        <v>56.88</v>
      </c>
      <c r="C543">
        <v>44247</v>
      </c>
      <c r="D543" s="29" t="s">
        <v>12</v>
      </c>
      <c r="E543" s="29" t="s">
        <v>589</v>
      </c>
      <c r="F543" s="29" t="s">
        <v>21</v>
      </c>
      <c r="G543" s="9">
        <v>-56.88</v>
      </c>
    </row>
    <row r="544" spans="1:7" x14ac:dyDescent="0.25">
      <c r="A544" s="29" t="s">
        <v>599</v>
      </c>
      <c r="B544" s="9">
        <v>56.55</v>
      </c>
      <c r="C544">
        <v>44246</v>
      </c>
      <c r="D544" s="29" t="s">
        <v>594</v>
      </c>
      <c r="E544" s="29" t="s">
        <v>589</v>
      </c>
      <c r="F544" s="29" t="s">
        <v>3</v>
      </c>
      <c r="G544" s="9">
        <v>-56.55</v>
      </c>
    </row>
    <row r="545" spans="1:7" x14ac:dyDescent="0.25">
      <c r="A545" s="29" t="s">
        <v>600</v>
      </c>
      <c r="B545" s="9">
        <v>1098.8900000000001</v>
      </c>
      <c r="C545">
        <v>44245</v>
      </c>
      <c r="D545" s="29" t="s">
        <v>594</v>
      </c>
      <c r="E545" s="29" t="s">
        <v>589</v>
      </c>
      <c r="F545" s="29" t="s">
        <v>1</v>
      </c>
      <c r="G545" s="9">
        <v>-1098.8900000000001</v>
      </c>
    </row>
    <row r="546" spans="1:7" x14ac:dyDescent="0.25">
      <c r="A546" s="29" t="s">
        <v>601</v>
      </c>
      <c r="B546" s="9">
        <v>52.3</v>
      </c>
      <c r="C546">
        <v>44247</v>
      </c>
      <c r="D546" s="29" t="s">
        <v>594</v>
      </c>
      <c r="E546" s="29" t="s">
        <v>589</v>
      </c>
      <c r="F546" s="29" t="s">
        <v>1</v>
      </c>
      <c r="G546" s="9">
        <v>-52.3</v>
      </c>
    </row>
    <row r="547" spans="1:7" x14ac:dyDescent="0.25">
      <c r="A547" s="29" t="s">
        <v>602</v>
      </c>
      <c r="B547" s="9">
        <v>111.12</v>
      </c>
      <c r="C547">
        <v>44247</v>
      </c>
      <c r="D547" s="29" t="s">
        <v>594</v>
      </c>
      <c r="E547" s="29" t="s">
        <v>595</v>
      </c>
      <c r="F547" s="29" t="s">
        <v>1</v>
      </c>
      <c r="G547" s="9">
        <v>111.12</v>
      </c>
    </row>
    <row r="548" spans="1:7" x14ac:dyDescent="0.25">
      <c r="A548" s="29" t="s">
        <v>603</v>
      </c>
      <c r="B548" s="9">
        <v>350</v>
      </c>
      <c r="C548">
        <v>44249</v>
      </c>
      <c r="D548" s="29" t="s">
        <v>11</v>
      </c>
      <c r="E548" s="29" t="s">
        <v>589</v>
      </c>
      <c r="F548" s="29" t="s">
        <v>604</v>
      </c>
      <c r="G548" s="9">
        <v>-350</v>
      </c>
    </row>
    <row r="549" spans="1:7" x14ac:dyDescent="0.25">
      <c r="A549" s="29" t="s">
        <v>603</v>
      </c>
      <c r="B549" s="9">
        <v>350</v>
      </c>
      <c r="C549">
        <v>44249</v>
      </c>
      <c r="D549" s="29" t="s">
        <v>11</v>
      </c>
      <c r="E549" s="29" t="s">
        <v>589</v>
      </c>
      <c r="F549" s="29" t="s">
        <v>604</v>
      </c>
      <c r="G549" s="9">
        <v>-350</v>
      </c>
    </row>
    <row r="550" spans="1:7" x14ac:dyDescent="0.25">
      <c r="A550" s="29" t="s">
        <v>605</v>
      </c>
      <c r="B550" s="9">
        <v>250</v>
      </c>
      <c r="C550">
        <v>44249</v>
      </c>
      <c r="D550" s="29" t="s">
        <v>594</v>
      </c>
      <c r="E550" s="29" t="s">
        <v>589</v>
      </c>
      <c r="F550" s="29" t="s">
        <v>6</v>
      </c>
      <c r="G550" s="9">
        <v>-250</v>
      </c>
    </row>
    <row r="551" spans="1:7" x14ac:dyDescent="0.25">
      <c r="A551" s="29" t="s">
        <v>606</v>
      </c>
      <c r="B551" s="9">
        <v>35.9</v>
      </c>
      <c r="C551">
        <v>44248</v>
      </c>
      <c r="D551" s="29" t="s">
        <v>11</v>
      </c>
      <c r="E551" s="29" t="s">
        <v>589</v>
      </c>
      <c r="F551" s="29" t="s">
        <v>0</v>
      </c>
      <c r="G551" s="9">
        <v>-35.9</v>
      </c>
    </row>
    <row r="552" spans="1:7" x14ac:dyDescent="0.25">
      <c r="A552" s="29" t="s">
        <v>607</v>
      </c>
      <c r="B552" s="9">
        <v>319</v>
      </c>
      <c r="C552">
        <v>44264</v>
      </c>
      <c r="D552" s="29" t="s">
        <v>11</v>
      </c>
      <c r="E552" s="29" t="s">
        <v>589</v>
      </c>
      <c r="F552" s="29" t="s">
        <v>4</v>
      </c>
      <c r="G552" s="9">
        <v>-319</v>
      </c>
    </row>
    <row r="553" spans="1:7" x14ac:dyDescent="0.25">
      <c r="A553" s="29" t="s">
        <v>608</v>
      </c>
      <c r="B553" s="9">
        <v>250.55</v>
      </c>
      <c r="C553">
        <v>44271</v>
      </c>
      <c r="D553" s="29" t="s">
        <v>11</v>
      </c>
      <c r="E553" s="29" t="s">
        <v>589</v>
      </c>
      <c r="F553" s="29" t="s">
        <v>3</v>
      </c>
      <c r="G553" s="9">
        <v>-250.55</v>
      </c>
    </row>
    <row r="554" spans="1:7" x14ac:dyDescent="0.25">
      <c r="A554" s="29" t="s">
        <v>609</v>
      </c>
      <c r="B554" s="9">
        <v>33.1</v>
      </c>
      <c r="C554">
        <v>44271</v>
      </c>
      <c r="D554" s="29" t="s">
        <v>11</v>
      </c>
      <c r="E554" s="29" t="s">
        <v>589</v>
      </c>
      <c r="F554" s="29" t="s">
        <v>0</v>
      </c>
      <c r="G554" s="9">
        <v>-33.1</v>
      </c>
    </row>
    <row r="555" spans="1:7" x14ac:dyDescent="0.25">
      <c r="A555" s="29" t="s">
        <v>610</v>
      </c>
      <c r="B555" s="9">
        <v>33.99</v>
      </c>
      <c r="C555">
        <v>44270</v>
      </c>
      <c r="D555" s="29" t="s">
        <v>594</v>
      </c>
      <c r="E555" s="29" t="s">
        <v>589</v>
      </c>
      <c r="F555" s="29" t="s">
        <v>1</v>
      </c>
      <c r="G555" s="9">
        <v>-33.99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B3039-E263-4004-AAAA-651B6E073833}">
  <sheetPr>
    <tabColor theme="9" tint="-0.249977111117893"/>
  </sheetPr>
  <dimension ref="A1:G538"/>
  <sheetViews>
    <sheetView showGridLines="0" topLeftCell="A467" workbookViewId="0">
      <selection activeCell="C504" sqref="C504"/>
    </sheetView>
  </sheetViews>
  <sheetFormatPr defaultRowHeight="15" x14ac:dyDescent="0.25"/>
  <cols>
    <col min="1" max="1" width="21.42578125" bestFit="1" customWidth="1"/>
    <col min="2" max="2" width="17.7109375" style="9" bestFit="1" customWidth="1"/>
    <col min="3" max="3" width="10.7109375" style="4" bestFit="1" customWidth="1"/>
    <col min="4" max="4" width="15" bestFit="1" customWidth="1"/>
    <col min="5" max="5" width="20.7109375" bestFit="1" customWidth="1"/>
    <col min="6" max="6" width="13.85546875" bestFit="1" customWidth="1"/>
    <col min="7" max="7" width="12.7109375" style="10" bestFit="1" customWidth="1"/>
  </cols>
  <sheetData>
    <row r="1" spans="1:7" x14ac:dyDescent="0.25">
      <c r="A1" s="1" t="s">
        <v>24</v>
      </c>
      <c r="B1" s="12" t="s">
        <v>540</v>
      </c>
      <c r="C1" s="5" t="s">
        <v>26</v>
      </c>
      <c r="D1" s="1" t="s">
        <v>27</v>
      </c>
      <c r="E1" s="1" t="s">
        <v>539</v>
      </c>
      <c r="F1" s="1" t="s">
        <v>536</v>
      </c>
      <c r="G1" s="1" t="s">
        <v>590</v>
      </c>
    </row>
    <row r="2" spans="1:7" x14ac:dyDescent="0.25">
      <c r="A2" s="1" t="s">
        <v>527</v>
      </c>
      <c r="B2" s="12">
        <v>15.89</v>
      </c>
      <c r="C2" s="5">
        <v>44152</v>
      </c>
      <c r="D2" s="1" t="s">
        <v>7</v>
      </c>
      <c r="E2" s="1" t="s">
        <v>532</v>
      </c>
      <c r="F2" s="1" t="s">
        <v>5</v>
      </c>
      <c r="G2" s="10">
        <f>IF(TbDados[[#This Row],[Receita ou Despesa]] = "Despesa", TbDados[[#This Row],[Valor absoluto]]*-1, TbDados[[#This Row],[Valor absoluto]])</f>
        <v>-15.89</v>
      </c>
    </row>
    <row r="3" spans="1:7" x14ac:dyDescent="0.25">
      <c r="A3" s="1" t="s">
        <v>29</v>
      </c>
      <c r="B3" s="12">
        <v>30.92</v>
      </c>
      <c r="C3" s="5">
        <v>44300</v>
      </c>
      <c r="D3" s="1" t="s">
        <v>12</v>
      </c>
      <c r="E3" s="1" t="s">
        <v>532</v>
      </c>
      <c r="F3" s="1" t="s">
        <v>20</v>
      </c>
      <c r="G3" s="10">
        <f>IF(TbDados[[#This Row],[Receita ou Despesa]] = "Despesa", TbDados[[#This Row],[Valor absoluto]]*-1, TbDados[[#This Row],[Valor absoluto]])</f>
        <v>-30.92</v>
      </c>
    </row>
    <row r="4" spans="1:7" x14ac:dyDescent="0.25">
      <c r="A4" s="1" t="s">
        <v>30</v>
      </c>
      <c r="B4" s="12">
        <v>17.790000000000003</v>
      </c>
      <c r="C4" s="5">
        <v>44296</v>
      </c>
      <c r="D4" s="1" t="s">
        <v>9</v>
      </c>
      <c r="E4" s="1" t="s">
        <v>532</v>
      </c>
      <c r="F4" s="1" t="s">
        <v>20</v>
      </c>
      <c r="G4" s="10">
        <f>IF(TbDados[[#This Row],[Receita ou Despesa]] = "Despesa", TbDados[[#This Row],[Valor absoluto]]*-1, TbDados[[#This Row],[Valor absoluto]])</f>
        <v>-17.790000000000003</v>
      </c>
    </row>
    <row r="5" spans="1:7" x14ac:dyDescent="0.25">
      <c r="A5" s="1" t="s">
        <v>31</v>
      </c>
      <c r="B5" s="12">
        <v>83.18</v>
      </c>
      <c r="C5" s="5">
        <v>44121</v>
      </c>
      <c r="D5" s="1" t="s">
        <v>8</v>
      </c>
      <c r="E5" s="1" t="s">
        <v>532</v>
      </c>
      <c r="F5" s="1" t="s">
        <v>23</v>
      </c>
      <c r="G5" s="10">
        <f>IF(TbDados[[#This Row],[Receita ou Despesa]] = "Despesa", TbDados[[#This Row],[Valor absoluto]]*-1, TbDados[[#This Row],[Valor absoluto]])</f>
        <v>-83.18</v>
      </c>
    </row>
    <row r="6" spans="1:7" x14ac:dyDescent="0.25">
      <c r="A6" s="1" t="s">
        <v>32</v>
      </c>
      <c r="B6" s="12">
        <v>27.62</v>
      </c>
      <c r="C6" s="5">
        <v>44184</v>
      </c>
      <c r="D6" s="1" t="s">
        <v>12</v>
      </c>
      <c r="E6" s="1" t="s">
        <v>532</v>
      </c>
      <c r="F6" s="1" t="s">
        <v>6</v>
      </c>
      <c r="G6" s="10">
        <f>IF(TbDados[[#This Row],[Receita ou Despesa]] = "Despesa", TbDados[[#This Row],[Valor absoluto]]*-1, TbDados[[#This Row],[Valor absoluto]])</f>
        <v>-27.62</v>
      </c>
    </row>
    <row r="7" spans="1:7" x14ac:dyDescent="0.25">
      <c r="A7" s="1" t="s">
        <v>33</v>
      </c>
      <c r="B7" s="12">
        <v>75.12</v>
      </c>
      <c r="C7" s="5">
        <v>44158</v>
      </c>
      <c r="D7" s="1" t="s">
        <v>7</v>
      </c>
      <c r="E7" s="1" t="s">
        <v>532</v>
      </c>
      <c r="F7" s="1" t="s">
        <v>18</v>
      </c>
      <c r="G7" s="10">
        <f>IF(TbDados[[#This Row],[Receita ou Despesa]] = "Despesa", TbDados[[#This Row],[Valor absoluto]]*-1, TbDados[[#This Row],[Valor absoluto]])</f>
        <v>-75.12</v>
      </c>
    </row>
    <row r="8" spans="1:7" x14ac:dyDescent="0.25">
      <c r="A8" s="1" t="s">
        <v>34</v>
      </c>
      <c r="B8" s="12">
        <v>43.12</v>
      </c>
      <c r="C8" s="5">
        <v>44162</v>
      </c>
      <c r="D8" s="1" t="s">
        <v>8</v>
      </c>
      <c r="E8" s="1" t="s">
        <v>15</v>
      </c>
      <c r="F8" s="1" t="s">
        <v>19</v>
      </c>
      <c r="G8" s="10">
        <f>IF(TbDados[[#This Row],[Receita ou Despesa]] = "Despesa", TbDados[[#This Row],[Valor absoluto]]*-1, TbDados[[#This Row],[Valor absoluto]])</f>
        <v>43.12</v>
      </c>
    </row>
    <row r="9" spans="1:7" x14ac:dyDescent="0.25">
      <c r="A9" s="1" t="s">
        <v>35</v>
      </c>
      <c r="B9" s="12">
        <v>87.490000000000009</v>
      </c>
      <c r="C9" s="5">
        <v>44127</v>
      </c>
      <c r="D9" s="1" t="s">
        <v>11</v>
      </c>
      <c r="E9" s="1" t="s">
        <v>532</v>
      </c>
      <c r="F9" s="1" t="s">
        <v>23</v>
      </c>
      <c r="G9" s="10">
        <f>IF(TbDados[[#This Row],[Receita ou Despesa]] = "Despesa", TbDados[[#This Row],[Valor absoluto]]*-1, TbDados[[#This Row],[Valor absoluto]])</f>
        <v>-87.490000000000009</v>
      </c>
    </row>
    <row r="10" spans="1:7" x14ac:dyDescent="0.25">
      <c r="A10" s="1" t="s">
        <v>36</v>
      </c>
      <c r="B10" s="12">
        <v>16.430000000000003</v>
      </c>
      <c r="C10" s="5">
        <v>44206</v>
      </c>
      <c r="D10" s="1" t="s">
        <v>11</v>
      </c>
      <c r="E10" s="1" t="s">
        <v>532</v>
      </c>
      <c r="F10" s="1" t="s">
        <v>4</v>
      </c>
      <c r="G10" s="10">
        <f>IF(TbDados[[#This Row],[Receita ou Despesa]] = "Despesa", TbDados[[#This Row],[Valor absoluto]]*-1, TbDados[[#This Row],[Valor absoluto]])</f>
        <v>-16.430000000000003</v>
      </c>
    </row>
    <row r="11" spans="1:7" x14ac:dyDescent="0.25">
      <c r="A11" s="1" t="s">
        <v>37</v>
      </c>
      <c r="B11" s="12">
        <v>64.84</v>
      </c>
      <c r="C11" s="5">
        <v>44209</v>
      </c>
      <c r="D11" s="1" t="s">
        <v>10</v>
      </c>
      <c r="E11" s="1" t="s">
        <v>532</v>
      </c>
      <c r="F11" s="1" t="s">
        <v>18</v>
      </c>
      <c r="G11" s="10">
        <f>IF(TbDados[[#This Row],[Receita ou Despesa]] = "Despesa", TbDados[[#This Row],[Valor absoluto]]*-1, TbDados[[#This Row],[Valor absoluto]])</f>
        <v>-64.84</v>
      </c>
    </row>
    <row r="12" spans="1:7" x14ac:dyDescent="0.25">
      <c r="A12" s="1" t="s">
        <v>38</v>
      </c>
      <c r="B12" s="12">
        <v>39.89</v>
      </c>
      <c r="C12" s="5">
        <v>44180</v>
      </c>
      <c r="D12" s="1" t="s">
        <v>9</v>
      </c>
      <c r="E12" s="1" t="s">
        <v>532</v>
      </c>
      <c r="F12" s="1" t="s">
        <v>4</v>
      </c>
      <c r="G12" s="10">
        <f>IF(TbDados[[#This Row],[Receita ou Despesa]] = "Despesa", TbDados[[#This Row],[Valor absoluto]]*-1, TbDados[[#This Row],[Valor absoluto]])</f>
        <v>-39.89</v>
      </c>
    </row>
    <row r="13" spans="1:7" x14ac:dyDescent="0.25">
      <c r="A13" s="1" t="s">
        <v>39</v>
      </c>
      <c r="B13" s="12">
        <v>57.629999999999995</v>
      </c>
      <c r="C13" s="5">
        <v>44187</v>
      </c>
      <c r="D13" s="1" t="s">
        <v>12</v>
      </c>
      <c r="E13" s="1" t="s">
        <v>15</v>
      </c>
      <c r="F13" s="1" t="s">
        <v>19</v>
      </c>
      <c r="G13" s="10">
        <f>IF(TbDados[[#This Row],[Receita ou Despesa]] = "Despesa", TbDados[[#This Row],[Valor absoluto]]*-1, TbDados[[#This Row],[Valor absoluto]])</f>
        <v>57.629999999999995</v>
      </c>
    </row>
    <row r="14" spans="1:7" x14ac:dyDescent="0.25">
      <c r="A14" s="1" t="s">
        <v>40</v>
      </c>
      <c r="B14" s="12">
        <v>18.880000000000003</v>
      </c>
      <c r="C14" s="5">
        <v>44212</v>
      </c>
      <c r="D14" s="1" t="s">
        <v>7</v>
      </c>
      <c r="E14" s="1" t="s">
        <v>532</v>
      </c>
      <c r="F14" s="1" t="s">
        <v>21</v>
      </c>
      <c r="G14" s="10">
        <f>IF(TbDados[[#This Row],[Receita ou Despesa]] = "Despesa", TbDados[[#This Row],[Valor absoluto]]*-1, TbDados[[#This Row],[Valor absoluto]])</f>
        <v>-18.880000000000003</v>
      </c>
    </row>
    <row r="15" spans="1:7" x14ac:dyDescent="0.25">
      <c r="A15" s="1" t="s">
        <v>41</v>
      </c>
      <c r="B15" s="12">
        <v>60.379999999999995</v>
      </c>
      <c r="C15" s="5">
        <v>44189</v>
      </c>
      <c r="D15" s="1" t="s">
        <v>12</v>
      </c>
      <c r="E15" s="1" t="s">
        <v>532</v>
      </c>
      <c r="F15" s="1" t="s">
        <v>20</v>
      </c>
      <c r="G15" s="10">
        <f>IF(TbDados[[#This Row],[Receita ou Despesa]] = "Despesa", TbDados[[#This Row],[Valor absoluto]]*-1, TbDados[[#This Row],[Valor absoluto]])</f>
        <v>-60.379999999999995</v>
      </c>
    </row>
    <row r="16" spans="1:7" x14ac:dyDescent="0.25">
      <c r="A16" s="1" t="s">
        <v>42</v>
      </c>
      <c r="B16" s="12">
        <v>5.33</v>
      </c>
      <c r="C16" s="5">
        <v>44228</v>
      </c>
      <c r="D16" s="1" t="s">
        <v>11</v>
      </c>
      <c r="E16" s="1" t="s">
        <v>532</v>
      </c>
      <c r="F16" s="1" t="s">
        <v>1</v>
      </c>
      <c r="G16" s="10">
        <f>IF(TbDados[[#This Row],[Receita ou Despesa]] = "Despesa", TbDados[[#This Row],[Valor absoluto]]*-1, TbDados[[#This Row],[Valor absoluto]])</f>
        <v>-5.33</v>
      </c>
    </row>
    <row r="17" spans="1:7" x14ac:dyDescent="0.25">
      <c r="A17" s="1" t="s">
        <v>43</v>
      </c>
      <c r="B17" s="12">
        <v>91.850000000000009</v>
      </c>
      <c r="C17" s="5">
        <v>44165</v>
      </c>
      <c r="D17" s="1" t="s">
        <v>10</v>
      </c>
      <c r="E17" s="1" t="s">
        <v>15</v>
      </c>
      <c r="F17" s="1" t="s">
        <v>520</v>
      </c>
      <c r="G17" s="10">
        <f>IF(TbDados[[#This Row],[Receita ou Despesa]] = "Despesa", TbDados[[#This Row],[Valor absoluto]]*-1, TbDados[[#This Row],[Valor absoluto]])</f>
        <v>91.850000000000009</v>
      </c>
    </row>
    <row r="18" spans="1:7" x14ac:dyDescent="0.25">
      <c r="A18" s="1" t="s">
        <v>44</v>
      </c>
      <c r="B18" s="12">
        <v>92.86</v>
      </c>
      <c r="C18" s="5">
        <v>44271</v>
      </c>
      <c r="D18" s="1" t="s">
        <v>9</v>
      </c>
      <c r="E18" s="1" t="s">
        <v>532</v>
      </c>
      <c r="F18" s="1" t="s">
        <v>6</v>
      </c>
      <c r="G18" s="10">
        <f>IF(TbDados[[#This Row],[Receita ou Despesa]] = "Despesa", TbDados[[#This Row],[Valor absoluto]]*-1, TbDados[[#This Row],[Valor absoluto]])</f>
        <v>-92.86</v>
      </c>
    </row>
    <row r="19" spans="1:7" x14ac:dyDescent="0.25">
      <c r="A19" s="1" t="s">
        <v>45</v>
      </c>
      <c r="B19" s="12">
        <v>11.209999999999999</v>
      </c>
      <c r="C19" s="5">
        <v>44129</v>
      </c>
      <c r="D19" s="1" t="s">
        <v>9</v>
      </c>
      <c r="E19" s="1" t="s">
        <v>532</v>
      </c>
      <c r="F19" s="1" t="s">
        <v>23</v>
      </c>
      <c r="G19" s="10">
        <f>IF(TbDados[[#This Row],[Receita ou Despesa]] = "Despesa", TbDados[[#This Row],[Valor absoluto]]*-1, TbDados[[#This Row],[Valor absoluto]])</f>
        <v>-11.209999999999999</v>
      </c>
    </row>
    <row r="20" spans="1:7" x14ac:dyDescent="0.25">
      <c r="A20" s="1" t="s">
        <v>46</v>
      </c>
      <c r="B20" s="12">
        <v>40.57</v>
      </c>
      <c r="C20" s="5">
        <v>44170</v>
      </c>
      <c r="D20" s="1" t="s">
        <v>11</v>
      </c>
      <c r="E20" s="1" t="s">
        <v>532</v>
      </c>
      <c r="F20" s="1" t="s">
        <v>6</v>
      </c>
      <c r="G20" s="10">
        <f>IF(TbDados[[#This Row],[Receita ou Despesa]] = "Despesa", TbDados[[#This Row],[Valor absoluto]]*-1, TbDados[[#This Row],[Valor absoluto]])</f>
        <v>-40.57</v>
      </c>
    </row>
    <row r="21" spans="1:7" x14ac:dyDescent="0.25">
      <c r="A21" s="1" t="s">
        <v>47</v>
      </c>
      <c r="B21" s="12">
        <v>35.47</v>
      </c>
      <c r="C21" s="5">
        <v>44288</v>
      </c>
      <c r="D21" s="1" t="s">
        <v>10</v>
      </c>
      <c r="E21" s="1" t="s">
        <v>15</v>
      </c>
      <c r="F21" s="1" t="s">
        <v>19</v>
      </c>
      <c r="G21" s="10">
        <f>IF(TbDados[[#This Row],[Receita ou Despesa]] = "Despesa", TbDados[[#This Row],[Valor absoluto]]*-1, TbDados[[#This Row],[Valor absoluto]])</f>
        <v>35.47</v>
      </c>
    </row>
    <row r="22" spans="1:7" x14ac:dyDescent="0.25">
      <c r="A22" s="1" t="s">
        <v>48</v>
      </c>
      <c r="B22" s="12">
        <v>98.72</v>
      </c>
      <c r="C22" s="5">
        <v>44292</v>
      </c>
      <c r="D22" s="1" t="s">
        <v>12</v>
      </c>
      <c r="E22" s="1" t="s">
        <v>532</v>
      </c>
      <c r="F22" s="1" t="s">
        <v>0</v>
      </c>
      <c r="G22" s="10">
        <f>IF(TbDados[[#This Row],[Receita ou Despesa]] = "Despesa", TbDados[[#This Row],[Valor absoluto]]*-1, TbDados[[#This Row],[Valor absoluto]])</f>
        <v>-98.72</v>
      </c>
    </row>
    <row r="23" spans="1:7" x14ac:dyDescent="0.25">
      <c r="A23" s="1" t="s">
        <v>49</v>
      </c>
      <c r="B23" s="12">
        <v>999.52</v>
      </c>
      <c r="C23" s="5">
        <v>44189</v>
      </c>
      <c r="D23" s="1" t="s">
        <v>10</v>
      </c>
      <c r="E23" s="1" t="s">
        <v>15</v>
      </c>
      <c r="F23" s="1" t="s">
        <v>19</v>
      </c>
      <c r="G23" s="10">
        <f>IF(TbDados[[#This Row],[Receita ou Despesa]] = "Despesa", TbDados[[#This Row],[Valor absoluto]]*-1, TbDados[[#This Row],[Valor absoluto]])</f>
        <v>999.52</v>
      </c>
    </row>
    <row r="24" spans="1:7" x14ac:dyDescent="0.25">
      <c r="A24" s="1" t="s">
        <v>50</v>
      </c>
      <c r="B24" s="12">
        <v>22.040000000000003</v>
      </c>
      <c r="C24" s="5">
        <v>44261</v>
      </c>
      <c r="D24" s="1" t="s">
        <v>12</v>
      </c>
      <c r="E24" s="1" t="s">
        <v>532</v>
      </c>
      <c r="F24" s="1" t="s">
        <v>0</v>
      </c>
      <c r="G24" s="10">
        <f>IF(TbDados[[#This Row],[Receita ou Despesa]] = "Despesa", TbDados[[#This Row],[Valor absoluto]]*-1, TbDados[[#This Row],[Valor absoluto]])</f>
        <v>-22.040000000000003</v>
      </c>
    </row>
    <row r="25" spans="1:7" x14ac:dyDescent="0.25">
      <c r="A25" s="1" t="s">
        <v>51</v>
      </c>
      <c r="B25" s="12">
        <v>67.83</v>
      </c>
      <c r="C25" s="5">
        <v>44218</v>
      </c>
      <c r="D25" s="1" t="s">
        <v>8</v>
      </c>
      <c r="E25" s="1" t="s">
        <v>532</v>
      </c>
      <c r="F25" s="1" t="s">
        <v>22</v>
      </c>
      <c r="G25" s="10">
        <f>IF(TbDados[[#This Row],[Receita ou Despesa]] = "Despesa", TbDados[[#This Row],[Valor absoluto]]*-1, TbDados[[#This Row],[Valor absoluto]])</f>
        <v>-67.83</v>
      </c>
    </row>
    <row r="26" spans="1:7" x14ac:dyDescent="0.25">
      <c r="A26" s="1" t="s">
        <v>52</v>
      </c>
      <c r="B26" s="12">
        <v>33.25</v>
      </c>
      <c r="C26" s="5">
        <v>44203</v>
      </c>
      <c r="D26" s="1" t="s">
        <v>12</v>
      </c>
      <c r="E26" s="1" t="s">
        <v>532</v>
      </c>
      <c r="F26" s="1" t="s">
        <v>4</v>
      </c>
      <c r="G26" s="10">
        <f>IF(TbDados[[#This Row],[Receita ou Despesa]] = "Despesa", TbDados[[#This Row],[Valor absoluto]]*-1, TbDados[[#This Row],[Valor absoluto]])</f>
        <v>-33.25</v>
      </c>
    </row>
    <row r="27" spans="1:7" x14ac:dyDescent="0.25">
      <c r="A27" s="1" t="s">
        <v>53</v>
      </c>
      <c r="B27" s="12">
        <v>61.75</v>
      </c>
      <c r="C27" s="5">
        <v>44241</v>
      </c>
      <c r="D27" s="1" t="s">
        <v>8</v>
      </c>
      <c r="E27" s="1" t="s">
        <v>15</v>
      </c>
      <c r="F27" s="1" t="s">
        <v>520</v>
      </c>
      <c r="G27" s="10">
        <f>IF(TbDados[[#This Row],[Receita ou Despesa]] = "Despesa", TbDados[[#This Row],[Valor absoluto]]*-1, TbDados[[#This Row],[Valor absoluto]])</f>
        <v>61.75</v>
      </c>
    </row>
    <row r="28" spans="1:7" x14ac:dyDescent="0.25">
      <c r="A28" s="1" t="s">
        <v>54</v>
      </c>
      <c r="B28" s="12">
        <v>70.77000000000001</v>
      </c>
      <c r="C28" s="5">
        <v>44179</v>
      </c>
      <c r="D28" s="1" t="s">
        <v>12</v>
      </c>
      <c r="E28" s="1" t="s">
        <v>15</v>
      </c>
      <c r="F28" s="1" t="s">
        <v>19</v>
      </c>
      <c r="G28" s="10">
        <f>IF(TbDados[[#This Row],[Receita ou Despesa]] = "Despesa", TbDados[[#This Row],[Valor absoluto]]*-1, TbDados[[#This Row],[Valor absoluto]])</f>
        <v>70.77000000000001</v>
      </c>
    </row>
    <row r="29" spans="1:7" x14ac:dyDescent="0.25">
      <c r="A29" s="1" t="s">
        <v>55</v>
      </c>
      <c r="B29" s="12">
        <v>14.47</v>
      </c>
      <c r="C29" s="5">
        <v>44126</v>
      </c>
      <c r="D29" s="1" t="s">
        <v>10</v>
      </c>
      <c r="E29" s="1" t="s">
        <v>532</v>
      </c>
      <c r="F29" s="1" t="s">
        <v>6</v>
      </c>
      <c r="G29" s="10">
        <f>IF(TbDados[[#This Row],[Receita ou Despesa]] = "Despesa", TbDados[[#This Row],[Valor absoluto]]*-1, TbDados[[#This Row],[Valor absoluto]])</f>
        <v>-14.47</v>
      </c>
    </row>
    <row r="30" spans="1:7" x14ac:dyDescent="0.25">
      <c r="A30" s="1" t="s">
        <v>56</v>
      </c>
      <c r="B30" s="12">
        <v>72</v>
      </c>
      <c r="C30" s="5">
        <v>44161</v>
      </c>
      <c r="D30" s="1" t="s">
        <v>9</v>
      </c>
      <c r="E30" s="1" t="s">
        <v>532</v>
      </c>
      <c r="F30" s="1" t="s">
        <v>21</v>
      </c>
      <c r="G30" s="10">
        <f>IF(TbDados[[#This Row],[Receita ou Despesa]] = "Despesa", TbDados[[#This Row],[Valor absoluto]]*-1, TbDados[[#This Row],[Valor absoluto]])</f>
        <v>-72</v>
      </c>
    </row>
    <row r="31" spans="1:7" x14ac:dyDescent="0.25">
      <c r="A31" s="1" t="s">
        <v>57</v>
      </c>
      <c r="B31" s="12">
        <v>28.19</v>
      </c>
      <c r="C31" s="5">
        <v>44118</v>
      </c>
      <c r="D31" s="1" t="s">
        <v>11</v>
      </c>
      <c r="E31" s="1" t="s">
        <v>532</v>
      </c>
      <c r="F31" s="1" t="s">
        <v>2</v>
      </c>
      <c r="G31" s="10">
        <f>IF(TbDados[[#This Row],[Receita ou Despesa]] = "Despesa", TbDados[[#This Row],[Valor absoluto]]*-1, TbDados[[#This Row],[Valor absoluto]])</f>
        <v>-28.19</v>
      </c>
    </row>
    <row r="32" spans="1:7" x14ac:dyDescent="0.25">
      <c r="A32" s="1" t="s">
        <v>58</v>
      </c>
      <c r="B32" s="12">
        <v>1.94</v>
      </c>
      <c r="C32" s="5">
        <v>44130</v>
      </c>
      <c r="D32" s="1" t="s">
        <v>7</v>
      </c>
      <c r="E32" s="1" t="s">
        <v>532</v>
      </c>
      <c r="F32" s="1" t="s">
        <v>21</v>
      </c>
      <c r="G32" s="10">
        <f>IF(TbDados[[#This Row],[Receita ou Despesa]] = "Despesa", TbDados[[#This Row],[Valor absoluto]]*-1, TbDados[[#This Row],[Valor absoluto]])</f>
        <v>-1.94</v>
      </c>
    </row>
    <row r="33" spans="1:7" x14ac:dyDescent="0.25">
      <c r="A33" s="1" t="s">
        <v>59</v>
      </c>
      <c r="B33" s="12">
        <v>56.47</v>
      </c>
      <c r="C33" s="5">
        <v>44115</v>
      </c>
      <c r="D33" s="1" t="s">
        <v>12</v>
      </c>
      <c r="E33" s="1" t="s">
        <v>532</v>
      </c>
      <c r="F33" s="1" t="s">
        <v>2</v>
      </c>
      <c r="G33" s="10">
        <f>IF(TbDados[[#This Row],[Receita ou Despesa]] = "Despesa", TbDados[[#This Row],[Valor absoluto]]*-1, TbDados[[#This Row],[Valor absoluto]])</f>
        <v>-56.47</v>
      </c>
    </row>
    <row r="34" spans="1:7" x14ac:dyDescent="0.25">
      <c r="A34" s="1" t="s">
        <v>60</v>
      </c>
      <c r="B34" s="12">
        <v>29.290000000000003</v>
      </c>
      <c r="C34" s="5">
        <v>44288</v>
      </c>
      <c r="D34" s="1" t="s">
        <v>8</v>
      </c>
      <c r="E34" s="1" t="s">
        <v>532</v>
      </c>
      <c r="F34" s="1" t="s">
        <v>20</v>
      </c>
      <c r="G34" s="10">
        <f>IF(TbDados[[#This Row],[Receita ou Despesa]] = "Despesa", TbDados[[#This Row],[Valor absoluto]]*-1, TbDados[[#This Row],[Valor absoluto]])</f>
        <v>-29.290000000000003</v>
      </c>
    </row>
    <row r="35" spans="1:7" x14ac:dyDescent="0.25">
      <c r="A35" s="1" t="s">
        <v>61</v>
      </c>
      <c r="B35" s="12">
        <v>34.559999999999995</v>
      </c>
      <c r="C35" s="5">
        <v>44243</v>
      </c>
      <c r="D35" s="1" t="s">
        <v>11</v>
      </c>
      <c r="E35" s="1" t="s">
        <v>532</v>
      </c>
      <c r="F35" s="1" t="s">
        <v>2</v>
      </c>
      <c r="G35" s="10">
        <f>IF(TbDados[[#This Row],[Receita ou Despesa]] = "Despesa", TbDados[[#This Row],[Valor absoluto]]*-1, TbDados[[#This Row],[Valor absoluto]])</f>
        <v>-34.559999999999995</v>
      </c>
    </row>
    <row r="36" spans="1:7" x14ac:dyDescent="0.25">
      <c r="A36" s="1" t="s">
        <v>62</v>
      </c>
      <c r="B36" s="12">
        <v>60.94</v>
      </c>
      <c r="C36" s="5">
        <v>44249</v>
      </c>
      <c r="D36" s="1" t="s">
        <v>7</v>
      </c>
      <c r="E36" s="1" t="s">
        <v>15</v>
      </c>
      <c r="F36" s="1" t="s">
        <v>19</v>
      </c>
      <c r="G36" s="10">
        <f>IF(TbDados[[#This Row],[Receita ou Despesa]] = "Despesa", TbDados[[#This Row],[Valor absoluto]]*-1, TbDados[[#This Row],[Valor absoluto]])</f>
        <v>60.94</v>
      </c>
    </row>
    <row r="37" spans="1:7" x14ac:dyDescent="0.25">
      <c r="A37" s="1" t="s">
        <v>63</v>
      </c>
      <c r="B37" s="12">
        <v>41.489999999999995</v>
      </c>
      <c r="C37" s="5">
        <v>44148</v>
      </c>
      <c r="D37" s="1" t="s">
        <v>12</v>
      </c>
      <c r="E37" s="1" t="s">
        <v>532</v>
      </c>
      <c r="F37" s="1" t="s">
        <v>6</v>
      </c>
      <c r="G37" s="10">
        <f>IF(TbDados[[#This Row],[Receita ou Despesa]] = "Despesa", TbDados[[#This Row],[Valor absoluto]]*-1, TbDados[[#This Row],[Valor absoluto]])</f>
        <v>-41.489999999999995</v>
      </c>
    </row>
    <row r="38" spans="1:7" x14ac:dyDescent="0.25">
      <c r="A38" s="1" t="s">
        <v>64</v>
      </c>
      <c r="B38" s="12">
        <v>57.589999999999996</v>
      </c>
      <c r="C38" s="5">
        <v>44244</v>
      </c>
      <c r="D38" s="1" t="s">
        <v>7</v>
      </c>
      <c r="E38" s="1" t="s">
        <v>15</v>
      </c>
      <c r="F38" s="1" t="s">
        <v>520</v>
      </c>
      <c r="G38" s="10">
        <f>IF(TbDados[[#This Row],[Receita ou Despesa]] = "Despesa", TbDados[[#This Row],[Valor absoluto]]*-1, TbDados[[#This Row],[Valor absoluto]])</f>
        <v>57.589999999999996</v>
      </c>
    </row>
    <row r="39" spans="1:7" x14ac:dyDescent="0.25">
      <c r="A39" s="1" t="s">
        <v>65</v>
      </c>
      <c r="B39" s="12">
        <v>94.160000000000011</v>
      </c>
      <c r="C39" s="5">
        <v>44132</v>
      </c>
      <c r="D39" s="1" t="s">
        <v>9</v>
      </c>
      <c r="E39" s="1" t="s">
        <v>532</v>
      </c>
      <c r="F39" s="1" t="s">
        <v>22</v>
      </c>
      <c r="G39" s="10">
        <f>IF(TbDados[[#This Row],[Receita ou Despesa]] = "Despesa", TbDados[[#This Row],[Valor absoluto]]*-1, TbDados[[#This Row],[Valor absoluto]])</f>
        <v>-94.160000000000011</v>
      </c>
    </row>
    <row r="40" spans="1:7" x14ac:dyDescent="0.25">
      <c r="A40" s="1" t="s">
        <v>66</v>
      </c>
      <c r="B40" s="12">
        <v>61.739999999999995</v>
      </c>
      <c r="C40" s="5">
        <v>44246</v>
      </c>
      <c r="D40" s="1" t="s">
        <v>11</v>
      </c>
      <c r="E40" s="1" t="s">
        <v>532</v>
      </c>
      <c r="F40" s="1" t="s">
        <v>18</v>
      </c>
      <c r="G40" s="10">
        <f>IF(TbDados[[#This Row],[Receita ou Despesa]] = "Despesa", TbDados[[#This Row],[Valor absoluto]]*-1, TbDados[[#This Row],[Valor absoluto]])</f>
        <v>-61.739999999999995</v>
      </c>
    </row>
    <row r="41" spans="1:7" x14ac:dyDescent="0.25">
      <c r="A41" s="1" t="s">
        <v>67</v>
      </c>
      <c r="B41" s="12">
        <v>47.129999999999995</v>
      </c>
      <c r="C41" s="5">
        <v>44275</v>
      </c>
      <c r="D41" s="1" t="s">
        <v>11</v>
      </c>
      <c r="E41" s="1" t="s">
        <v>532</v>
      </c>
      <c r="F41" s="1" t="s">
        <v>22</v>
      </c>
      <c r="G41" s="10">
        <f>IF(TbDados[[#This Row],[Receita ou Despesa]] = "Despesa", TbDados[[#This Row],[Valor absoluto]]*-1, TbDados[[#This Row],[Valor absoluto]])</f>
        <v>-47.129999999999995</v>
      </c>
    </row>
    <row r="42" spans="1:7" x14ac:dyDescent="0.25">
      <c r="A42" s="1" t="s">
        <v>68</v>
      </c>
      <c r="B42" s="12">
        <v>99.5</v>
      </c>
      <c r="C42" s="5">
        <v>44115</v>
      </c>
      <c r="D42" s="1" t="s">
        <v>9</v>
      </c>
      <c r="E42" s="1" t="s">
        <v>532</v>
      </c>
      <c r="F42" s="1" t="s">
        <v>1</v>
      </c>
      <c r="G42" s="10">
        <f>IF(TbDados[[#This Row],[Receita ou Despesa]] = "Despesa", TbDados[[#This Row],[Valor absoluto]]*-1, TbDados[[#This Row],[Valor absoluto]])</f>
        <v>-99.5</v>
      </c>
    </row>
    <row r="43" spans="1:7" x14ac:dyDescent="0.25">
      <c r="A43" s="1" t="s">
        <v>69</v>
      </c>
      <c r="B43" s="12">
        <v>96.410000000000011</v>
      </c>
      <c r="C43" s="5">
        <v>44174</v>
      </c>
      <c r="D43" s="1" t="s">
        <v>11</v>
      </c>
      <c r="E43" s="1" t="s">
        <v>532</v>
      </c>
      <c r="F43" s="1" t="s">
        <v>3</v>
      </c>
      <c r="G43" s="10">
        <f>IF(TbDados[[#This Row],[Receita ou Despesa]] = "Despesa", TbDados[[#This Row],[Valor absoluto]]*-1, TbDados[[#This Row],[Valor absoluto]])</f>
        <v>-96.410000000000011</v>
      </c>
    </row>
    <row r="44" spans="1:7" x14ac:dyDescent="0.25">
      <c r="A44" s="1" t="s">
        <v>70</v>
      </c>
      <c r="B44" s="12">
        <v>96.83</v>
      </c>
      <c r="C44" s="5">
        <v>44258</v>
      </c>
      <c r="D44" s="1" t="s">
        <v>7</v>
      </c>
      <c r="E44" s="1" t="s">
        <v>532</v>
      </c>
      <c r="F44" s="1" t="s">
        <v>18</v>
      </c>
      <c r="G44" s="10">
        <f>IF(TbDados[[#This Row],[Receita ou Despesa]] = "Despesa", TbDados[[#This Row],[Valor absoluto]]*-1, TbDados[[#This Row],[Valor absoluto]])</f>
        <v>-96.83</v>
      </c>
    </row>
    <row r="45" spans="1:7" x14ac:dyDescent="0.25">
      <c r="A45" s="1" t="s">
        <v>71</v>
      </c>
      <c r="B45" s="12">
        <v>54.58</v>
      </c>
      <c r="C45" s="5">
        <v>44246</v>
      </c>
      <c r="D45" s="1" t="s">
        <v>9</v>
      </c>
      <c r="E45" s="1" t="s">
        <v>532</v>
      </c>
      <c r="F45" s="1" t="s">
        <v>4</v>
      </c>
      <c r="G45" s="10">
        <f>IF(TbDados[[#This Row],[Receita ou Despesa]] = "Despesa", TbDados[[#This Row],[Valor absoluto]]*-1, TbDados[[#This Row],[Valor absoluto]])</f>
        <v>-54.58</v>
      </c>
    </row>
    <row r="46" spans="1:7" x14ac:dyDescent="0.25">
      <c r="A46" s="1" t="s">
        <v>72</v>
      </c>
      <c r="B46" s="12">
        <v>67.550000000000011</v>
      </c>
      <c r="C46" s="5">
        <v>44254</v>
      </c>
      <c r="D46" s="1" t="s">
        <v>9</v>
      </c>
      <c r="E46" s="1" t="s">
        <v>532</v>
      </c>
      <c r="F46" s="1" t="s">
        <v>6</v>
      </c>
      <c r="G46" s="10">
        <f>IF(TbDados[[#This Row],[Receita ou Despesa]] = "Despesa", TbDados[[#This Row],[Valor absoluto]]*-1, TbDados[[#This Row],[Valor absoluto]])</f>
        <v>-67.550000000000011</v>
      </c>
    </row>
    <row r="47" spans="1:7" x14ac:dyDescent="0.25">
      <c r="A47" s="1" t="s">
        <v>73</v>
      </c>
      <c r="B47" s="12">
        <v>24.59</v>
      </c>
      <c r="C47" s="5">
        <v>44255</v>
      </c>
      <c r="D47" s="1" t="s">
        <v>7</v>
      </c>
      <c r="E47" s="1" t="s">
        <v>532</v>
      </c>
      <c r="F47" s="1" t="s">
        <v>23</v>
      </c>
      <c r="G47" s="10">
        <f>IF(TbDados[[#This Row],[Receita ou Despesa]] = "Despesa", TbDados[[#This Row],[Valor absoluto]]*-1, TbDados[[#This Row],[Valor absoluto]])</f>
        <v>-24.59</v>
      </c>
    </row>
    <row r="48" spans="1:7" x14ac:dyDescent="0.25">
      <c r="A48" s="1" t="s">
        <v>74</v>
      </c>
      <c r="B48" s="12">
        <v>9.14</v>
      </c>
      <c r="C48" s="5">
        <v>44256</v>
      </c>
      <c r="D48" s="1" t="s">
        <v>7</v>
      </c>
      <c r="E48" s="1" t="s">
        <v>532</v>
      </c>
      <c r="F48" s="1" t="s">
        <v>5</v>
      </c>
      <c r="G48" s="10">
        <f>IF(TbDados[[#This Row],[Receita ou Despesa]] = "Despesa", TbDados[[#This Row],[Valor absoluto]]*-1, TbDados[[#This Row],[Valor absoluto]])</f>
        <v>-9.14</v>
      </c>
    </row>
    <row r="49" spans="1:7" x14ac:dyDescent="0.25">
      <c r="A49" s="1" t="s">
        <v>75</v>
      </c>
      <c r="B49" s="12">
        <v>41.08</v>
      </c>
      <c r="C49" s="5">
        <v>44216</v>
      </c>
      <c r="D49" s="1" t="s">
        <v>11</v>
      </c>
      <c r="E49" s="1" t="s">
        <v>15</v>
      </c>
      <c r="F49" s="1" t="s">
        <v>520</v>
      </c>
      <c r="G49" s="10">
        <f>IF(TbDados[[#This Row],[Receita ou Despesa]] = "Despesa", TbDados[[#This Row],[Valor absoluto]]*-1, TbDados[[#This Row],[Valor absoluto]])</f>
        <v>41.08</v>
      </c>
    </row>
    <row r="50" spans="1:7" x14ac:dyDescent="0.25">
      <c r="A50" s="1" t="s">
        <v>76</v>
      </c>
      <c r="B50" s="12">
        <v>53.129999999999995</v>
      </c>
      <c r="C50" s="5">
        <v>44151</v>
      </c>
      <c r="D50" s="1" t="s">
        <v>12</v>
      </c>
      <c r="E50" s="1" t="s">
        <v>532</v>
      </c>
      <c r="F50" s="1" t="s">
        <v>20</v>
      </c>
      <c r="G50" s="10">
        <f>IF(TbDados[[#This Row],[Receita ou Despesa]] = "Despesa", TbDados[[#This Row],[Valor absoluto]]*-1, TbDados[[#This Row],[Valor absoluto]])</f>
        <v>-53.129999999999995</v>
      </c>
    </row>
    <row r="51" spans="1:7" x14ac:dyDescent="0.25">
      <c r="A51" s="1" t="s">
        <v>77</v>
      </c>
      <c r="B51" s="12">
        <v>82.64</v>
      </c>
      <c r="C51" s="5">
        <v>44139</v>
      </c>
      <c r="D51" s="1" t="s">
        <v>7</v>
      </c>
      <c r="E51" s="1" t="s">
        <v>15</v>
      </c>
      <c r="F51" s="1" t="s">
        <v>520</v>
      </c>
      <c r="G51" s="10">
        <f>IF(TbDados[[#This Row],[Receita ou Despesa]] = "Despesa", TbDados[[#This Row],[Valor absoluto]]*-1, TbDados[[#This Row],[Valor absoluto]])</f>
        <v>82.64</v>
      </c>
    </row>
    <row r="52" spans="1:7" x14ac:dyDescent="0.25">
      <c r="A52" s="1" t="s">
        <v>78</v>
      </c>
      <c r="B52" s="12">
        <v>68.490000000000009</v>
      </c>
      <c r="C52" s="5">
        <v>44125</v>
      </c>
      <c r="D52" s="1" t="s">
        <v>9</v>
      </c>
      <c r="E52" s="1" t="s">
        <v>532</v>
      </c>
      <c r="F52" s="1" t="s">
        <v>21</v>
      </c>
      <c r="G52" s="10">
        <f>IF(TbDados[[#This Row],[Receita ou Despesa]] = "Despesa", TbDados[[#This Row],[Valor absoluto]]*-1, TbDados[[#This Row],[Valor absoluto]])</f>
        <v>-68.490000000000009</v>
      </c>
    </row>
    <row r="53" spans="1:7" x14ac:dyDescent="0.25">
      <c r="A53" s="1" t="s">
        <v>79</v>
      </c>
      <c r="B53" s="12">
        <v>9.94</v>
      </c>
      <c r="C53" s="5">
        <v>44153</v>
      </c>
      <c r="D53" s="1" t="s">
        <v>9</v>
      </c>
      <c r="E53" s="1" t="s">
        <v>532</v>
      </c>
      <c r="F53" s="1" t="s">
        <v>20</v>
      </c>
      <c r="G53" s="10">
        <f>IF(TbDados[[#This Row],[Receita ou Despesa]] = "Despesa", TbDados[[#This Row],[Valor absoluto]]*-1, TbDados[[#This Row],[Valor absoluto]])</f>
        <v>-9.94</v>
      </c>
    </row>
    <row r="54" spans="1:7" x14ac:dyDescent="0.25">
      <c r="A54" s="1" t="s">
        <v>80</v>
      </c>
      <c r="B54" s="12">
        <v>79.02000000000001</v>
      </c>
      <c r="C54" s="5">
        <v>44127</v>
      </c>
      <c r="D54" s="1" t="s">
        <v>7</v>
      </c>
      <c r="E54" s="1" t="s">
        <v>532</v>
      </c>
      <c r="F54" s="1" t="s">
        <v>1</v>
      </c>
      <c r="G54" s="10">
        <f>IF(TbDados[[#This Row],[Receita ou Despesa]] = "Despesa", TbDados[[#This Row],[Valor absoluto]]*-1, TbDados[[#This Row],[Valor absoluto]])</f>
        <v>-79.02000000000001</v>
      </c>
    </row>
    <row r="55" spans="1:7" x14ac:dyDescent="0.25">
      <c r="A55" s="1" t="s">
        <v>81</v>
      </c>
      <c r="B55" s="12">
        <v>49.29</v>
      </c>
      <c r="C55" s="5">
        <v>44152</v>
      </c>
      <c r="D55" s="1" t="s">
        <v>7</v>
      </c>
      <c r="E55" s="1" t="s">
        <v>532</v>
      </c>
      <c r="F55" s="1" t="s">
        <v>18</v>
      </c>
      <c r="G55" s="10">
        <f>IF(TbDados[[#This Row],[Receita ou Despesa]] = "Despesa", TbDados[[#This Row],[Valor absoluto]]*-1, TbDados[[#This Row],[Valor absoluto]])</f>
        <v>-49.29</v>
      </c>
    </row>
    <row r="56" spans="1:7" x14ac:dyDescent="0.25">
      <c r="A56" s="1" t="s">
        <v>82</v>
      </c>
      <c r="B56" s="12">
        <v>14.45</v>
      </c>
      <c r="C56" s="5">
        <v>44129</v>
      </c>
      <c r="D56" s="1" t="s">
        <v>9</v>
      </c>
      <c r="E56" s="1" t="s">
        <v>532</v>
      </c>
      <c r="F56" s="1" t="s">
        <v>2</v>
      </c>
      <c r="G56" s="10">
        <f>IF(TbDados[[#This Row],[Receita ou Despesa]] = "Despesa", TbDados[[#This Row],[Valor absoluto]]*-1, TbDados[[#This Row],[Valor absoluto]])</f>
        <v>-14.45</v>
      </c>
    </row>
    <row r="57" spans="1:7" x14ac:dyDescent="0.25">
      <c r="A57" s="1" t="s">
        <v>83</v>
      </c>
      <c r="B57" s="12">
        <v>12.99</v>
      </c>
      <c r="C57" s="5">
        <v>44160</v>
      </c>
      <c r="D57" s="1" t="s">
        <v>9</v>
      </c>
      <c r="E57" s="1" t="s">
        <v>532</v>
      </c>
      <c r="F57" s="1" t="s">
        <v>20</v>
      </c>
      <c r="G57" s="10">
        <f>IF(TbDados[[#This Row],[Receita ou Despesa]] = "Despesa", TbDados[[#This Row],[Valor absoluto]]*-1, TbDados[[#This Row],[Valor absoluto]])</f>
        <v>-12.99</v>
      </c>
    </row>
    <row r="58" spans="1:7" x14ac:dyDescent="0.25">
      <c r="A58" s="1" t="s">
        <v>84</v>
      </c>
      <c r="B58" s="12">
        <v>73.800000000000011</v>
      </c>
      <c r="C58" s="5">
        <v>44255</v>
      </c>
      <c r="D58" s="1" t="s">
        <v>11</v>
      </c>
      <c r="E58" s="1" t="s">
        <v>532</v>
      </c>
      <c r="F58" s="1" t="s">
        <v>5</v>
      </c>
      <c r="G58" s="10">
        <f>IF(TbDados[[#This Row],[Receita ou Despesa]] = "Despesa", TbDados[[#This Row],[Valor absoluto]]*-1, TbDados[[#This Row],[Valor absoluto]])</f>
        <v>-73.800000000000011</v>
      </c>
    </row>
    <row r="59" spans="1:7" x14ac:dyDescent="0.25">
      <c r="A59" s="1" t="s">
        <v>85</v>
      </c>
      <c r="B59" s="12">
        <v>37.71</v>
      </c>
      <c r="C59" s="5">
        <v>44152</v>
      </c>
      <c r="D59" s="1" t="s">
        <v>8</v>
      </c>
      <c r="E59" s="1" t="s">
        <v>532</v>
      </c>
      <c r="F59" s="1" t="s">
        <v>0</v>
      </c>
      <c r="G59" s="10">
        <f>IF(TbDados[[#This Row],[Receita ou Despesa]] = "Despesa", TbDados[[#This Row],[Valor absoluto]]*-1, TbDados[[#This Row],[Valor absoluto]])</f>
        <v>-37.71</v>
      </c>
    </row>
    <row r="60" spans="1:7" x14ac:dyDescent="0.25">
      <c r="A60" s="1" t="s">
        <v>86</v>
      </c>
      <c r="B60" s="12">
        <v>93.490000000000009</v>
      </c>
      <c r="C60" s="5">
        <v>44139</v>
      </c>
      <c r="D60" s="1" t="s">
        <v>11</v>
      </c>
      <c r="E60" s="1" t="s">
        <v>532</v>
      </c>
      <c r="F60" s="1" t="s">
        <v>21</v>
      </c>
      <c r="G60" s="10">
        <f>IF(TbDados[[#This Row],[Receita ou Despesa]] = "Despesa", TbDados[[#This Row],[Valor absoluto]]*-1, TbDados[[#This Row],[Valor absoluto]])</f>
        <v>-93.490000000000009</v>
      </c>
    </row>
    <row r="61" spans="1:7" x14ac:dyDescent="0.25">
      <c r="A61" s="1" t="s">
        <v>87</v>
      </c>
      <c r="B61" s="12">
        <v>3.76</v>
      </c>
      <c r="C61" s="5">
        <v>44116</v>
      </c>
      <c r="D61" s="1" t="s">
        <v>10</v>
      </c>
      <c r="E61" s="1" t="s">
        <v>532</v>
      </c>
      <c r="F61" s="1" t="s">
        <v>3</v>
      </c>
      <c r="G61" s="10">
        <f>IF(TbDados[[#This Row],[Receita ou Despesa]] = "Despesa", TbDados[[#This Row],[Valor absoluto]]*-1, TbDados[[#This Row],[Valor absoluto]])</f>
        <v>-3.76</v>
      </c>
    </row>
    <row r="62" spans="1:7" x14ac:dyDescent="0.25">
      <c r="A62" s="1" t="s">
        <v>88</v>
      </c>
      <c r="B62" s="12">
        <v>60.85</v>
      </c>
      <c r="C62" s="5">
        <v>44244</v>
      </c>
      <c r="D62" s="1" t="s">
        <v>10</v>
      </c>
      <c r="E62" s="1" t="s">
        <v>532</v>
      </c>
      <c r="F62" s="1" t="s">
        <v>22</v>
      </c>
      <c r="G62" s="10">
        <f>IF(TbDados[[#This Row],[Receita ou Despesa]] = "Despesa", TbDados[[#This Row],[Valor absoluto]]*-1, TbDados[[#This Row],[Valor absoluto]])</f>
        <v>-60.85</v>
      </c>
    </row>
    <row r="63" spans="1:7" x14ac:dyDescent="0.25">
      <c r="A63" s="1" t="s">
        <v>89</v>
      </c>
      <c r="B63" s="12">
        <v>39.629999999999995</v>
      </c>
      <c r="C63" s="5">
        <v>44135</v>
      </c>
      <c r="D63" s="1" t="s">
        <v>9</v>
      </c>
      <c r="E63" s="1" t="s">
        <v>15</v>
      </c>
      <c r="F63" s="1" t="s">
        <v>520</v>
      </c>
      <c r="G63" s="10">
        <f>IF(TbDados[[#This Row],[Receita ou Despesa]] = "Despesa", TbDados[[#This Row],[Valor absoluto]]*-1, TbDados[[#This Row],[Valor absoluto]])</f>
        <v>39.629999999999995</v>
      </c>
    </row>
    <row r="64" spans="1:7" x14ac:dyDescent="0.25">
      <c r="A64" s="1" t="s">
        <v>90</v>
      </c>
      <c r="B64" s="12">
        <v>39.64</v>
      </c>
      <c r="C64" s="5">
        <v>44190</v>
      </c>
      <c r="D64" s="1" t="s">
        <v>12</v>
      </c>
      <c r="E64" s="1" t="s">
        <v>15</v>
      </c>
      <c r="F64" s="1" t="s">
        <v>520</v>
      </c>
      <c r="G64" s="10">
        <f>IF(TbDados[[#This Row],[Receita ou Despesa]] = "Despesa", TbDados[[#This Row],[Valor absoluto]]*-1, TbDados[[#This Row],[Valor absoluto]])</f>
        <v>39.64</v>
      </c>
    </row>
    <row r="65" spans="1:7" x14ac:dyDescent="0.25">
      <c r="A65" s="1" t="s">
        <v>91</v>
      </c>
      <c r="B65" s="12">
        <v>1.39</v>
      </c>
      <c r="C65" s="5">
        <v>44187</v>
      </c>
      <c r="D65" s="1" t="s">
        <v>12</v>
      </c>
      <c r="E65" s="1" t="s">
        <v>532</v>
      </c>
      <c r="F65" s="1" t="s">
        <v>2</v>
      </c>
      <c r="G65" s="10">
        <f>IF(TbDados[[#This Row],[Receita ou Despesa]] = "Despesa", TbDados[[#This Row],[Valor absoluto]]*-1, TbDados[[#This Row],[Valor absoluto]])</f>
        <v>-1.39</v>
      </c>
    </row>
    <row r="66" spans="1:7" x14ac:dyDescent="0.25">
      <c r="A66" s="1" t="s">
        <v>92</v>
      </c>
      <c r="B66" s="12">
        <v>87.710000000000008</v>
      </c>
      <c r="C66" s="5">
        <v>44116</v>
      </c>
      <c r="D66" s="1" t="s">
        <v>11</v>
      </c>
      <c r="E66" s="1" t="s">
        <v>532</v>
      </c>
      <c r="F66" s="1" t="s">
        <v>6</v>
      </c>
      <c r="G66" s="10">
        <f>IF(TbDados[[#This Row],[Receita ou Despesa]] = "Despesa", TbDados[[#This Row],[Valor absoluto]]*-1, TbDados[[#This Row],[Valor absoluto]])</f>
        <v>-87.710000000000008</v>
      </c>
    </row>
    <row r="67" spans="1:7" x14ac:dyDescent="0.25">
      <c r="A67" s="1" t="s">
        <v>93</v>
      </c>
      <c r="B67" s="12">
        <v>79.22</v>
      </c>
      <c r="C67" s="5">
        <v>44248</v>
      </c>
      <c r="D67" s="1" t="s">
        <v>11</v>
      </c>
      <c r="E67" s="1" t="s">
        <v>532</v>
      </c>
      <c r="F67" s="1" t="s">
        <v>21</v>
      </c>
      <c r="G67" s="10">
        <f>IF(TbDados[[#This Row],[Receita ou Despesa]] = "Despesa", TbDados[[#This Row],[Valor absoluto]]*-1, TbDados[[#This Row],[Valor absoluto]])</f>
        <v>-79.22</v>
      </c>
    </row>
    <row r="68" spans="1:7" x14ac:dyDescent="0.25">
      <c r="A68" s="1" t="s">
        <v>94</v>
      </c>
      <c r="B68" s="12">
        <v>92.850000000000009</v>
      </c>
      <c r="C68" s="5">
        <v>44193</v>
      </c>
      <c r="D68" s="1" t="s">
        <v>11</v>
      </c>
      <c r="E68" s="1" t="s">
        <v>532</v>
      </c>
      <c r="F68" s="1" t="s">
        <v>1</v>
      </c>
      <c r="G68" s="10">
        <f>IF(TbDados[[#This Row],[Receita ou Despesa]] = "Despesa", TbDados[[#This Row],[Valor absoluto]]*-1, TbDados[[#This Row],[Valor absoluto]])</f>
        <v>-92.850000000000009</v>
      </c>
    </row>
    <row r="69" spans="1:7" x14ac:dyDescent="0.25">
      <c r="A69" s="1" t="s">
        <v>95</v>
      </c>
      <c r="B69" s="12">
        <v>63.949999999999996</v>
      </c>
      <c r="C69" s="5">
        <v>44298</v>
      </c>
      <c r="D69" s="1" t="s">
        <v>9</v>
      </c>
      <c r="E69" s="1" t="s">
        <v>532</v>
      </c>
      <c r="F69" s="1" t="s">
        <v>6</v>
      </c>
      <c r="G69" s="10">
        <f>IF(TbDados[[#This Row],[Receita ou Despesa]] = "Despesa", TbDados[[#This Row],[Valor absoluto]]*-1, TbDados[[#This Row],[Valor absoluto]])</f>
        <v>-63.949999999999996</v>
      </c>
    </row>
    <row r="70" spans="1:7" x14ac:dyDescent="0.25">
      <c r="A70" s="1" t="s">
        <v>96</v>
      </c>
      <c r="B70" s="12">
        <v>91.22</v>
      </c>
      <c r="C70" s="5">
        <v>44144</v>
      </c>
      <c r="D70" s="1" t="s">
        <v>9</v>
      </c>
      <c r="E70" s="1" t="s">
        <v>532</v>
      </c>
      <c r="F70" s="1" t="s">
        <v>3</v>
      </c>
      <c r="G70" s="10">
        <f>IF(TbDados[[#This Row],[Receita ou Despesa]] = "Despesa", TbDados[[#This Row],[Valor absoluto]]*-1, TbDados[[#This Row],[Valor absoluto]])</f>
        <v>-91.22</v>
      </c>
    </row>
    <row r="71" spans="1:7" x14ac:dyDescent="0.25">
      <c r="A71" s="1" t="s">
        <v>97</v>
      </c>
      <c r="B71" s="12">
        <v>54.519999999999996</v>
      </c>
      <c r="C71" s="5">
        <v>44210</v>
      </c>
      <c r="D71" s="1" t="s">
        <v>12</v>
      </c>
      <c r="E71" s="1" t="s">
        <v>532</v>
      </c>
      <c r="F71" s="1" t="s">
        <v>20</v>
      </c>
      <c r="G71" s="10">
        <f>IF(TbDados[[#This Row],[Receita ou Despesa]] = "Despesa", TbDados[[#This Row],[Valor absoluto]]*-1, TbDados[[#This Row],[Valor absoluto]])</f>
        <v>-54.519999999999996</v>
      </c>
    </row>
    <row r="72" spans="1:7" x14ac:dyDescent="0.25">
      <c r="A72" s="1" t="s">
        <v>98</v>
      </c>
      <c r="B72" s="12">
        <v>14.24</v>
      </c>
      <c r="C72" s="5">
        <v>44200</v>
      </c>
      <c r="D72" s="1" t="s">
        <v>9</v>
      </c>
      <c r="E72" s="1" t="s">
        <v>532</v>
      </c>
      <c r="F72" s="1" t="s">
        <v>21</v>
      </c>
      <c r="G72" s="10">
        <f>IF(TbDados[[#This Row],[Receita ou Despesa]] = "Despesa", TbDados[[#This Row],[Valor absoluto]]*-1, TbDados[[#This Row],[Valor absoluto]])</f>
        <v>-14.24</v>
      </c>
    </row>
    <row r="73" spans="1:7" x14ac:dyDescent="0.25">
      <c r="A73" s="1" t="s">
        <v>99</v>
      </c>
      <c r="B73" s="12">
        <v>26.35</v>
      </c>
      <c r="C73" s="5">
        <v>44226</v>
      </c>
      <c r="D73" s="1" t="s">
        <v>8</v>
      </c>
      <c r="E73" s="1" t="s">
        <v>532</v>
      </c>
      <c r="F73" s="1" t="s">
        <v>20</v>
      </c>
      <c r="G73" s="10">
        <f>IF(TbDados[[#This Row],[Receita ou Despesa]] = "Despesa", TbDados[[#This Row],[Valor absoluto]]*-1, TbDados[[#This Row],[Valor absoluto]])</f>
        <v>-26.35</v>
      </c>
    </row>
    <row r="74" spans="1:7" x14ac:dyDescent="0.25">
      <c r="A74" s="1" t="s">
        <v>100</v>
      </c>
      <c r="B74" s="12">
        <v>20.810000000000002</v>
      </c>
      <c r="C74" s="5">
        <v>44132</v>
      </c>
      <c r="D74" s="1" t="s">
        <v>7</v>
      </c>
      <c r="E74" s="1" t="s">
        <v>532</v>
      </c>
      <c r="F74" s="1" t="s">
        <v>22</v>
      </c>
      <c r="G74" s="10">
        <f>IF(TbDados[[#This Row],[Receita ou Despesa]] = "Despesa", TbDados[[#This Row],[Valor absoluto]]*-1, TbDados[[#This Row],[Valor absoluto]])</f>
        <v>-20.810000000000002</v>
      </c>
    </row>
    <row r="75" spans="1:7" x14ac:dyDescent="0.25">
      <c r="A75" s="1" t="s">
        <v>101</v>
      </c>
      <c r="B75" s="12">
        <v>60.949999999999996</v>
      </c>
      <c r="C75" s="5">
        <v>44192</v>
      </c>
      <c r="D75" s="1" t="s">
        <v>11</v>
      </c>
      <c r="E75" s="1" t="s">
        <v>532</v>
      </c>
      <c r="F75" s="1" t="s">
        <v>1</v>
      </c>
      <c r="G75" s="10">
        <f>IF(TbDados[[#This Row],[Receita ou Despesa]] = "Despesa", TbDados[[#This Row],[Valor absoluto]]*-1, TbDados[[#This Row],[Valor absoluto]])</f>
        <v>-60.949999999999996</v>
      </c>
    </row>
    <row r="76" spans="1:7" x14ac:dyDescent="0.25">
      <c r="A76" s="1" t="s">
        <v>102</v>
      </c>
      <c r="B76" s="12">
        <v>6.93</v>
      </c>
      <c r="C76" s="5">
        <v>44284</v>
      </c>
      <c r="D76" s="1" t="s">
        <v>9</v>
      </c>
      <c r="E76" s="1" t="s">
        <v>532</v>
      </c>
      <c r="F76" s="1" t="s">
        <v>2</v>
      </c>
      <c r="G76" s="10">
        <f>IF(TbDados[[#This Row],[Receita ou Despesa]] = "Despesa", TbDados[[#This Row],[Valor absoluto]]*-1, TbDados[[#This Row],[Valor absoluto]])</f>
        <v>-6.93</v>
      </c>
    </row>
    <row r="77" spans="1:7" x14ac:dyDescent="0.25">
      <c r="A77" s="1" t="s">
        <v>103</v>
      </c>
      <c r="B77" s="12">
        <v>86.990000000000009</v>
      </c>
      <c r="C77" s="5">
        <v>44170</v>
      </c>
      <c r="D77" s="1" t="s">
        <v>11</v>
      </c>
      <c r="E77" s="1" t="s">
        <v>15</v>
      </c>
      <c r="F77" s="1" t="s">
        <v>520</v>
      </c>
      <c r="G77" s="10">
        <f>IF(TbDados[[#This Row],[Receita ou Despesa]] = "Despesa", TbDados[[#This Row],[Valor absoluto]]*-1, TbDados[[#This Row],[Valor absoluto]])</f>
        <v>86.990000000000009</v>
      </c>
    </row>
    <row r="78" spans="1:7" x14ac:dyDescent="0.25">
      <c r="A78" s="1" t="s">
        <v>104</v>
      </c>
      <c r="B78" s="12">
        <v>79.550000000000011</v>
      </c>
      <c r="C78" s="5">
        <v>44230</v>
      </c>
      <c r="D78" s="1" t="s">
        <v>11</v>
      </c>
      <c r="E78" s="1" t="s">
        <v>532</v>
      </c>
      <c r="F78" s="1" t="s">
        <v>6</v>
      </c>
      <c r="G78" s="10">
        <f>IF(TbDados[[#This Row],[Receita ou Despesa]] = "Despesa", TbDados[[#This Row],[Valor absoluto]]*-1, TbDados[[#This Row],[Valor absoluto]])</f>
        <v>-79.550000000000011</v>
      </c>
    </row>
    <row r="79" spans="1:7" x14ac:dyDescent="0.25">
      <c r="A79" s="1" t="s">
        <v>105</v>
      </c>
      <c r="B79" s="12">
        <v>14.53</v>
      </c>
      <c r="C79" s="5">
        <v>44243</v>
      </c>
      <c r="D79" s="1" t="s">
        <v>12</v>
      </c>
      <c r="E79" s="1" t="s">
        <v>532</v>
      </c>
      <c r="F79" s="1" t="s">
        <v>1</v>
      </c>
      <c r="G79" s="10">
        <f>IF(TbDados[[#This Row],[Receita ou Despesa]] = "Despesa", TbDados[[#This Row],[Valor absoluto]]*-1, TbDados[[#This Row],[Valor absoluto]])</f>
        <v>-14.53</v>
      </c>
    </row>
    <row r="80" spans="1:7" x14ac:dyDescent="0.25">
      <c r="A80" s="1" t="s">
        <v>106</v>
      </c>
      <c r="B80" s="12">
        <v>7.8599999999999994</v>
      </c>
      <c r="C80" s="5">
        <v>44128</v>
      </c>
      <c r="D80" s="1" t="s">
        <v>11</v>
      </c>
      <c r="E80" s="1" t="s">
        <v>532</v>
      </c>
      <c r="F80" s="1" t="s">
        <v>23</v>
      </c>
      <c r="G80" s="10">
        <f>IF(TbDados[[#This Row],[Receita ou Despesa]] = "Despesa", TbDados[[#This Row],[Valor absoluto]]*-1, TbDados[[#This Row],[Valor absoluto]])</f>
        <v>-7.8599999999999994</v>
      </c>
    </row>
    <row r="81" spans="1:7" x14ac:dyDescent="0.25">
      <c r="A81" s="1" t="s">
        <v>107</v>
      </c>
      <c r="B81" s="12">
        <v>20.21</v>
      </c>
      <c r="C81" s="5">
        <v>44278</v>
      </c>
      <c r="D81" s="1" t="s">
        <v>12</v>
      </c>
      <c r="E81" s="1" t="s">
        <v>532</v>
      </c>
      <c r="F81" s="1" t="s">
        <v>0</v>
      </c>
      <c r="G81" s="10">
        <f>IF(TbDados[[#This Row],[Receita ou Despesa]] = "Despesa", TbDados[[#This Row],[Valor absoluto]]*-1, TbDados[[#This Row],[Valor absoluto]])</f>
        <v>-20.21</v>
      </c>
    </row>
    <row r="82" spans="1:7" x14ac:dyDescent="0.25">
      <c r="A82" s="1" t="s">
        <v>108</v>
      </c>
      <c r="B82" s="12">
        <v>95.34</v>
      </c>
      <c r="C82" s="5">
        <v>44139</v>
      </c>
      <c r="D82" s="1" t="s">
        <v>8</v>
      </c>
      <c r="E82" s="1" t="s">
        <v>532</v>
      </c>
      <c r="F82" s="1" t="s">
        <v>0</v>
      </c>
      <c r="G82" s="10">
        <f>IF(TbDados[[#This Row],[Receita ou Despesa]] = "Despesa", TbDados[[#This Row],[Valor absoluto]]*-1, TbDados[[#This Row],[Valor absoluto]])</f>
        <v>-95.34</v>
      </c>
    </row>
    <row r="83" spans="1:7" x14ac:dyDescent="0.25">
      <c r="A83" s="1" t="s">
        <v>109</v>
      </c>
      <c r="B83" s="12">
        <v>97.88000000000001</v>
      </c>
      <c r="C83" s="5">
        <v>44196</v>
      </c>
      <c r="D83" s="1" t="s">
        <v>12</v>
      </c>
      <c r="E83" s="1" t="s">
        <v>532</v>
      </c>
      <c r="F83" s="1" t="s">
        <v>5</v>
      </c>
      <c r="G83" s="10">
        <f>IF(TbDados[[#This Row],[Receita ou Despesa]] = "Despesa", TbDados[[#This Row],[Valor absoluto]]*-1, TbDados[[#This Row],[Valor absoluto]])</f>
        <v>-97.88000000000001</v>
      </c>
    </row>
    <row r="84" spans="1:7" x14ac:dyDescent="0.25">
      <c r="A84" s="1" t="s">
        <v>110</v>
      </c>
      <c r="B84" s="12">
        <v>65.5</v>
      </c>
      <c r="C84" s="5">
        <v>44250</v>
      </c>
      <c r="D84" s="1" t="s">
        <v>7</v>
      </c>
      <c r="E84" s="1" t="s">
        <v>532</v>
      </c>
      <c r="F84" s="1" t="s">
        <v>2</v>
      </c>
      <c r="G84" s="10">
        <f>IF(TbDados[[#This Row],[Receita ou Despesa]] = "Despesa", TbDados[[#This Row],[Valor absoluto]]*-1, TbDados[[#This Row],[Valor absoluto]])</f>
        <v>-65.5</v>
      </c>
    </row>
    <row r="85" spans="1:7" x14ac:dyDescent="0.25">
      <c r="A85" s="1" t="s">
        <v>111</v>
      </c>
      <c r="B85" s="12">
        <v>2.38</v>
      </c>
      <c r="C85" s="5">
        <v>44167</v>
      </c>
      <c r="D85" s="1" t="s">
        <v>12</v>
      </c>
      <c r="E85" s="1" t="s">
        <v>532</v>
      </c>
      <c r="F85" s="1" t="s">
        <v>22</v>
      </c>
      <c r="G85" s="10">
        <f>IF(TbDados[[#This Row],[Receita ou Despesa]] = "Despesa", TbDados[[#This Row],[Valor absoluto]]*-1, TbDados[[#This Row],[Valor absoluto]])</f>
        <v>-2.38</v>
      </c>
    </row>
    <row r="86" spans="1:7" x14ac:dyDescent="0.25">
      <c r="A86" s="1" t="s">
        <v>112</v>
      </c>
      <c r="B86" s="12">
        <v>91.51</v>
      </c>
      <c r="C86" s="5">
        <v>44125</v>
      </c>
      <c r="D86" s="1" t="s">
        <v>12</v>
      </c>
      <c r="E86" s="1" t="s">
        <v>532</v>
      </c>
      <c r="F86" s="1" t="s">
        <v>1</v>
      </c>
      <c r="G86" s="10">
        <f>IF(TbDados[[#This Row],[Receita ou Despesa]] = "Despesa", TbDados[[#This Row],[Valor absoluto]]*-1, TbDados[[#This Row],[Valor absoluto]])</f>
        <v>-91.51</v>
      </c>
    </row>
    <row r="87" spans="1:7" x14ac:dyDescent="0.25">
      <c r="A87" s="1" t="s">
        <v>113</v>
      </c>
      <c r="B87" s="12">
        <v>16.190000000000001</v>
      </c>
      <c r="C87" s="5">
        <v>44174</v>
      </c>
      <c r="D87" s="1" t="s">
        <v>11</v>
      </c>
      <c r="E87" s="1" t="s">
        <v>15</v>
      </c>
      <c r="F87" s="1" t="s">
        <v>19</v>
      </c>
      <c r="G87" s="10">
        <f>IF(TbDados[[#This Row],[Receita ou Despesa]] = "Despesa", TbDados[[#This Row],[Valor absoluto]]*-1, TbDados[[#This Row],[Valor absoluto]])</f>
        <v>16.190000000000001</v>
      </c>
    </row>
    <row r="88" spans="1:7" x14ac:dyDescent="0.25">
      <c r="A88" s="1" t="s">
        <v>114</v>
      </c>
      <c r="B88" s="12">
        <v>34.03</v>
      </c>
      <c r="C88" s="5">
        <v>44280</v>
      </c>
      <c r="D88" s="1" t="s">
        <v>10</v>
      </c>
      <c r="E88" s="1" t="s">
        <v>532</v>
      </c>
      <c r="F88" s="1" t="s">
        <v>1</v>
      </c>
      <c r="G88" s="10">
        <f>IF(TbDados[[#This Row],[Receita ou Despesa]] = "Despesa", TbDados[[#This Row],[Valor absoluto]]*-1, TbDados[[#This Row],[Valor absoluto]])</f>
        <v>-34.03</v>
      </c>
    </row>
    <row r="89" spans="1:7" x14ac:dyDescent="0.25">
      <c r="A89" s="1" t="s">
        <v>115</v>
      </c>
      <c r="B89" s="12">
        <v>41.94</v>
      </c>
      <c r="C89" s="5">
        <v>44198</v>
      </c>
      <c r="D89" s="1" t="s">
        <v>11</v>
      </c>
      <c r="E89" s="1" t="s">
        <v>532</v>
      </c>
      <c r="F89" s="1" t="s">
        <v>2</v>
      </c>
      <c r="G89" s="10">
        <f>IF(TbDados[[#This Row],[Receita ou Despesa]] = "Despesa", TbDados[[#This Row],[Valor absoluto]]*-1, TbDados[[#This Row],[Valor absoluto]])</f>
        <v>-41.94</v>
      </c>
    </row>
    <row r="90" spans="1:7" x14ac:dyDescent="0.25">
      <c r="A90" s="1" t="s">
        <v>116</v>
      </c>
      <c r="B90" s="12">
        <v>66.460000000000008</v>
      </c>
      <c r="C90" s="5">
        <v>44128</v>
      </c>
      <c r="D90" s="1" t="s">
        <v>9</v>
      </c>
      <c r="E90" s="1" t="s">
        <v>15</v>
      </c>
      <c r="F90" s="1" t="s">
        <v>19</v>
      </c>
      <c r="G90" s="10">
        <f>IF(TbDados[[#This Row],[Receita ou Despesa]] = "Despesa", TbDados[[#This Row],[Valor absoluto]]*-1, TbDados[[#This Row],[Valor absoluto]])</f>
        <v>66.460000000000008</v>
      </c>
    </row>
    <row r="91" spans="1:7" x14ac:dyDescent="0.25">
      <c r="A91" s="1" t="s">
        <v>117</v>
      </c>
      <c r="B91" s="12">
        <v>49.4</v>
      </c>
      <c r="C91" s="5">
        <v>44114</v>
      </c>
      <c r="D91" s="1" t="s">
        <v>9</v>
      </c>
      <c r="E91" s="1" t="s">
        <v>15</v>
      </c>
      <c r="F91" s="1" t="s">
        <v>520</v>
      </c>
      <c r="G91" s="10">
        <f>IF(TbDados[[#This Row],[Receita ou Despesa]] = "Despesa", TbDados[[#This Row],[Valor absoluto]]*-1, TbDados[[#This Row],[Valor absoluto]])</f>
        <v>49.4</v>
      </c>
    </row>
    <row r="92" spans="1:7" x14ac:dyDescent="0.25">
      <c r="A92" s="1" t="s">
        <v>118</v>
      </c>
      <c r="B92" s="12">
        <v>22.040000000000003</v>
      </c>
      <c r="C92" s="5">
        <v>44116</v>
      </c>
      <c r="D92" s="1" t="s">
        <v>8</v>
      </c>
      <c r="E92" s="1" t="s">
        <v>15</v>
      </c>
      <c r="F92" s="1" t="s">
        <v>19</v>
      </c>
      <c r="G92" s="10">
        <f>IF(TbDados[[#This Row],[Receita ou Despesa]] = "Despesa", TbDados[[#This Row],[Valor absoluto]]*-1, TbDados[[#This Row],[Valor absoluto]])</f>
        <v>22.040000000000003</v>
      </c>
    </row>
    <row r="93" spans="1:7" x14ac:dyDescent="0.25">
      <c r="A93" s="1" t="s">
        <v>119</v>
      </c>
      <c r="B93" s="12">
        <v>26.990000000000002</v>
      </c>
      <c r="C93" s="5">
        <v>44137</v>
      </c>
      <c r="D93" s="1" t="s">
        <v>12</v>
      </c>
      <c r="E93" s="1" t="s">
        <v>532</v>
      </c>
      <c r="F93" s="1" t="s">
        <v>23</v>
      </c>
      <c r="G93" s="10">
        <f>IF(TbDados[[#This Row],[Receita ou Despesa]] = "Despesa", TbDados[[#This Row],[Valor absoluto]]*-1, TbDados[[#This Row],[Valor absoluto]])</f>
        <v>-26.990000000000002</v>
      </c>
    </row>
    <row r="94" spans="1:7" x14ac:dyDescent="0.25">
      <c r="A94" s="1" t="s">
        <v>120</v>
      </c>
      <c r="B94" s="12">
        <v>27.21</v>
      </c>
      <c r="C94" s="5">
        <v>44207</v>
      </c>
      <c r="D94" s="1" t="s">
        <v>9</v>
      </c>
      <c r="E94" s="1" t="s">
        <v>532</v>
      </c>
      <c r="F94" s="1" t="s">
        <v>5</v>
      </c>
      <c r="G94" s="10">
        <f>IF(TbDados[[#This Row],[Receita ou Despesa]] = "Despesa", TbDados[[#This Row],[Valor absoluto]]*-1, TbDados[[#This Row],[Valor absoluto]])</f>
        <v>-27.21</v>
      </c>
    </row>
    <row r="95" spans="1:7" x14ac:dyDescent="0.25">
      <c r="A95" s="1" t="s">
        <v>121</v>
      </c>
      <c r="B95" s="12">
        <v>67.67</v>
      </c>
      <c r="C95" s="5">
        <v>44124</v>
      </c>
      <c r="D95" s="1" t="s">
        <v>9</v>
      </c>
      <c r="E95" s="1" t="s">
        <v>532</v>
      </c>
      <c r="F95" s="1" t="s">
        <v>20</v>
      </c>
      <c r="G95" s="10">
        <f>IF(TbDados[[#This Row],[Receita ou Despesa]] = "Despesa", TbDados[[#This Row],[Valor absoluto]]*-1, TbDados[[#This Row],[Valor absoluto]])</f>
        <v>-67.67</v>
      </c>
    </row>
    <row r="96" spans="1:7" x14ac:dyDescent="0.25">
      <c r="A96" s="1" t="s">
        <v>122</v>
      </c>
      <c r="B96" s="12">
        <v>94.710000000000008</v>
      </c>
      <c r="C96" s="5">
        <v>44145</v>
      </c>
      <c r="D96" s="1" t="s">
        <v>12</v>
      </c>
      <c r="E96" s="1" t="s">
        <v>532</v>
      </c>
      <c r="F96" s="1" t="s">
        <v>2</v>
      </c>
      <c r="G96" s="10">
        <f>IF(TbDados[[#This Row],[Receita ou Despesa]] = "Despesa", TbDados[[#This Row],[Valor absoluto]]*-1, TbDados[[#This Row],[Valor absoluto]])</f>
        <v>-94.710000000000008</v>
      </c>
    </row>
    <row r="97" spans="1:7" x14ac:dyDescent="0.25">
      <c r="A97" s="1" t="s">
        <v>123</v>
      </c>
      <c r="B97" s="12">
        <v>46.64</v>
      </c>
      <c r="C97" s="5">
        <v>44285</v>
      </c>
      <c r="D97" s="1" t="s">
        <v>11</v>
      </c>
      <c r="E97" s="1" t="s">
        <v>532</v>
      </c>
      <c r="F97" s="1" t="s">
        <v>21</v>
      </c>
      <c r="G97" s="10">
        <f>IF(TbDados[[#This Row],[Receita ou Despesa]] = "Despesa", TbDados[[#This Row],[Valor absoluto]]*-1, TbDados[[#This Row],[Valor absoluto]])</f>
        <v>-46.64</v>
      </c>
    </row>
    <row r="98" spans="1:7" x14ac:dyDescent="0.25">
      <c r="A98" s="1" t="s">
        <v>124</v>
      </c>
      <c r="B98" s="12">
        <v>65.89</v>
      </c>
      <c r="C98" s="5">
        <v>44278</v>
      </c>
      <c r="D98" s="1" t="s">
        <v>11</v>
      </c>
      <c r="E98" s="1" t="s">
        <v>532</v>
      </c>
      <c r="F98" s="1" t="s">
        <v>21</v>
      </c>
      <c r="G98" s="10">
        <f>IF(TbDados[[#This Row],[Receita ou Despesa]] = "Despesa", TbDados[[#This Row],[Valor absoluto]]*-1, TbDados[[#This Row],[Valor absoluto]])</f>
        <v>-65.89</v>
      </c>
    </row>
    <row r="99" spans="1:7" x14ac:dyDescent="0.25">
      <c r="A99" s="1" t="s">
        <v>125</v>
      </c>
      <c r="B99" s="12">
        <v>36.76</v>
      </c>
      <c r="C99" s="5">
        <v>44161</v>
      </c>
      <c r="D99" s="1" t="s">
        <v>10</v>
      </c>
      <c r="E99" s="1" t="s">
        <v>15</v>
      </c>
      <c r="F99" s="1" t="s">
        <v>19</v>
      </c>
      <c r="G99" s="10">
        <f>IF(TbDados[[#This Row],[Receita ou Despesa]] = "Despesa", TbDados[[#This Row],[Valor absoluto]]*-1, TbDados[[#This Row],[Valor absoluto]])</f>
        <v>36.76</v>
      </c>
    </row>
    <row r="100" spans="1:7" x14ac:dyDescent="0.25">
      <c r="A100" s="1" t="s">
        <v>126</v>
      </c>
      <c r="B100" s="12">
        <v>85.03</v>
      </c>
      <c r="C100" s="5">
        <v>44185</v>
      </c>
      <c r="D100" s="1" t="s">
        <v>11</v>
      </c>
      <c r="E100" s="1" t="s">
        <v>532</v>
      </c>
      <c r="F100" s="1" t="s">
        <v>22</v>
      </c>
      <c r="G100" s="10">
        <f>IF(TbDados[[#This Row],[Receita ou Despesa]] = "Despesa", TbDados[[#This Row],[Valor absoluto]]*-1, TbDados[[#This Row],[Valor absoluto]])</f>
        <v>-85.03</v>
      </c>
    </row>
    <row r="101" spans="1:7" x14ac:dyDescent="0.25">
      <c r="A101" s="1" t="s">
        <v>127</v>
      </c>
      <c r="B101" s="12">
        <v>61.5</v>
      </c>
      <c r="C101" s="5">
        <v>44206</v>
      </c>
      <c r="D101" s="1" t="s">
        <v>7</v>
      </c>
      <c r="E101" s="1" t="s">
        <v>15</v>
      </c>
      <c r="F101" s="1" t="s">
        <v>19</v>
      </c>
      <c r="G101" s="10">
        <f>IF(TbDados[[#This Row],[Receita ou Despesa]] = "Despesa", TbDados[[#This Row],[Valor absoluto]]*-1, TbDados[[#This Row],[Valor absoluto]])</f>
        <v>61.5</v>
      </c>
    </row>
    <row r="102" spans="1:7" x14ac:dyDescent="0.25">
      <c r="A102" s="1" t="s">
        <v>128</v>
      </c>
      <c r="B102" s="12">
        <v>64.290000000000006</v>
      </c>
      <c r="C102" s="5">
        <v>44252</v>
      </c>
      <c r="D102" s="1" t="s">
        <v>11</v>
      </c>
      <c r="E102" s="1" t="s">
        <v>532</v>
      </c>
      <c r="F102" s="1" t="s">
        <v>4</v>
      </c>
      <c r="G102" s="10">
        <f>IF(TbDados[[#This Row],[Receita ou Despesa]] = "Despesa", TbDados[[#This Row],[Valor absoluto]]*-1, TbDados[[#This Row],[Valor absoluto]])</f>
        <v>-64.290000000000006</v>
      </c>
    </row>
    <row r="103" spans="1:7" x14ac:dyDescent="0.25">
      <c r="A103" s="1" t="s">
        <v>129</v>
      </c>
      <c r="B103" s="12">
        <v>7.5299999999999994</v>
      </c>
      <c r="C103" s="5">
        <v>44210</v>
      </c>
      <c r="D103" s="1" t="s">
        <v>12</v>
      </c>
      <c r="E103" s="1" t="s">
        <v>532</v>
      </c>
      <c r="F103" s="1" t="s">
        <v>0</v>
      </c>
      <c r="G103" s="10">
        <f>IF(TbDados[[#This Row],[Receita ou Despesa]] = "Despesa", TbDados[[#This Row],[Valor absoluto]]*-1, TbDados[[#This Row],[Valor absoluto]])</f>
        <v>-7.5299999999999994</v>
      </c>
    </row>
    <row r="104" spans="1:7" x14ac:dyDescent="0.25">
      <c r="A104" s="1" t="s">
        <v>130</v>
      </c>
      <c r="B104" s="12">
        <v>33.89</v>
      </c>
      <c r="C104" s="5">
        <v>44237</v>
      </c>
      <c r="D104" s="1" t="s">
        <v>12</v>
      </c>
      <c r="E104" s="1" t="s">
        <v>532</v>
      </c>
      <c r="F104" s="1" t="s">
        <v>2</v>
      </c>
      <c r="G104" s="10">
        <f>IF(TbDados[[#This Row],[Receita ou Despesa]] = "Despesa", TbDados[[#This Row],[Valor absoluto]]*-1, TbDados[[#This Row],[Valor absoluto]])</f>
        <v>-33.89</v>
      </c>
    </row>
    <row r="105" spans="1:7" x14ac:dyDescent="0.25">
      <c r="A105" s="1" t="s">
        <v>131</v>
      </c>
      <c r="B105" s="12">
        <v>3.6399999999999997</v>
      </c>
      <c r="C105" s="5">
        <v>44135</v>
      </c>
      <c r="D105" s="1" t="s">
        <v>9</v>
      </c>
      <c r="E105" s="1" t="s">
        <v>532</v>
      </c>
      <c r="F105" s="1" t="s">
        <v>6</v>
      </c>
      <c r="G105" s="10">
        <f>IF(TbDados[[#This Row],[Receita ou Despesa]] = "Despesa", TbDados[[#This Row],[Valor absoluto]]*-1, TbDados[[#This Row],[Valor absoluto]])</f>
        <v>-3.6399999999999997</v>
      </c>
    </row>
    <row r="106" spans="1:7" x14ac:dyDescent="0.25">
      <c r="A106" s="1" t="s">
        <v>132</v>
      </c>
      <c r="B106" s="12">
        <v>19.110000000000003</v>
      </c>
      <c r="C106" s="5">
        <v>44157</v>
      </c>
      <c r="D106" s="1" t="s">
        <v>7</v>
      </c>
      <c r="E106" s="1" t="s">
        <v>532</v>
      </c>
      <c r="F106" s="1" t="s">
        <v>5</v>
      </c>
      <c r="G106" s="10">
        <f>IF(TbDados[[#This Row],[Receita ou Despesa]] = "Despesa", TbDados[[#This Row],[Valor absoluto]]*-1, TbDados[[#This Row],[Valor absoluto]])</f>
        <v>-19.110000000000003</v>
      </c>
    </row>
    <row r="107" spans="1:7" x14ac:dyDescent="0.25">
      <c r="A107" s="1" t="s">
        <v>133</v>
      </c>
      <c r="B107" s="12">
        <v>12.45</v>
      </c>
      <c r="C107" s="5">
        <v>44267</v>
      </c>
      <c r="D107" s="1" t="s">
        <v>9</v>
      </c>
      <c r="E107" s="1" t="s">
        <v>15</v>
      </c>
      <c r="F107" s="1" t="s">
        <v>520</v>
      </c>
      <c r="G107" s="10">
        <f>IF(TbDados[[#This Row],[Receita ou Despesa]] = "Despesa", TbDados[[#This Row],[Valor absoluto]]*-1, TbDados[[#This Row],[Valor absoluto]])</f>
        <v>12.45</v>
      </c>
    </row>
    <row r="108" spans="1:7" x14ac:dyDescent="0.25">
      <c r="A108" s="1" t="s">
        <v>134</v>
      </c>
      <c r="B108" s="12">
        <v>62.5</v>
      </c>
      <c r="C108" s="5">
        <v>44234</v>
      </c>
      <c r="D108" s="1" t="s">
        <v>7</v>
      </c>
      <c r="E108" s="1" t="s">
        <v>532</v>
      </c>
      <c r="F108" s="1" t="s">
        <v>2</v>
      </c>
      <c r="G108" s="10">
        <f>IF(TbDados[[#This Row],[Receita ou Despesa]] = "Despesa", TbDados[[#This Row],[Valor absoluto]]*-1, TbDados[[#This Row],[Valor absoluto]])</f>
        <v>-62.5</v>
      </c>
    </row>
    <row r="109" spans="1:7" x14ac:dyDescent="0.25">
      <c r="A109" s="1" t="s">
        <v>135</v>
      </c>
      <c r="B109" s="12">
        <v>20.03</v>
      </c>
      <c r="C109" s="5">
        <v>44275</v>
      </c>
      <c r="D109" s="1" t="s">
        <v>12</v>
      </c>
      <c r="E109" s="1" t="s">
        <v>532</v>
      </c>
      <c r="F109" s="1" t="s">
        <v>20</v>
      </c>
      <c r="G109" s="10">
        <f>IF(TbDados[[#This Row],[Receita ou Despesa]] = "Despesa", TbDados[[#This Row],[Valor absoluto]]*-1, TbDados[[#This Row],[Valor absoluto]])</f>
        <v>-20.03</v>
      </c>
    </row>
    <row r="110" spans="1:7" x14ac:dyDescent="0.25">
      <c r="A110" s="1" t="s">
        <v>136</v>
      </c>
      <c r="B110" s="12">
        <v>17.200000000000003</v>
      </c>
      <c r="C110" s="5">
        <v>44173</v>
      </c>
      <c r="D110" s="1" t="s">
        <v>12</v>
      </c>
      <c r="E110" s="1" t="s">
        <v>15</v>
      </c>
      <c r="F110" s="1" t="s">
        <v>19</v>
      </c>
      <c r="G110" s="10">
        <f>IF(TbDados[[#This Row],[Receita ou Despesa]] = "Despesa", TbDados[[#This Row],[Valor absoluto]]*-1, TbDados[[#This Row],[Valor absoluto]])</f>
        <v>17.200000000000003</v>
      </c>
    </row>
    <row r="111" spans="1:7" x14ac:dyDescent="0.25">
      <c r="A111" s="1" t="s">
        <v>137</v>
      </c>
      <c r="B111" s="12">
        <v>87.990000000000009</v>
      </c>
      <c r="C111" s="5">
        <v>44163</v>
      </c>
      <c r="D111" s="1" t="s">
        <v>12</v>
      </c>
      <c r="E111" s="1" t="s">
        <v>532</v>
      </c>
      <c r="F111" s="1" t="s">
        <v>23</v>
      </c>
      <c r="G111" s="10">
        <f>IF(TbDados[[#This Row],[Receita ou Despesa]] = "Despesa", TbDados[[#This Row],[Valor absoluto]]*-1, TbDados[[#This Row],[Valor absoluto]])</f>
        <v>-87.990000000000009</v>
      </c>
    </row>
    <row r="112" spans="1:7" x14ac:dyDescent="0.25">
      <c r="A112" s="1" t="s">
        <v>138</v>
      </c>
      <c r="B112" s="12">
        <v>589</v>
      </c>
      <c r="C112" s="5">
        <v>44132</v>
      </c>
      <c r="D112" s="1" t="s">
        <v>12</v>
      </c>
      <c r="E112" s="1" t="s">
        <v>15</v>
      </c>
      <c r="F112" s="1" t="s">
        <v>19</v>
      </c>
      <c r="G112" s="10">
        <f>IF(TbDados[[#This Row],[Receita ou Despesa]] = "Despesa", TbDados[[#This Row],[Valor absoluto]]*-1, TbDados[[#This Row],[Valor absoluto]])</f>
        <v>589</v>
      </c>
    </row>
    <row r="113" spans="1:7" x14ac:dyDescent="0.25">
      <c r="A113" s="1" t="s">
        <v>139</v>
      </c>
      <c r="B113" s="12">
        <v>40.589999999999996</v>
      </c>
      <c r="C113" s="5">
        <v>44244</v>
      </c>
      <c r="D113" s="1" t="s">
        <v>9</v>
      </c>
      <c r="E113" s="1" t="s">
        <v>532</v>
      </c>
      <c r="F113" s="1" t="s">
        <v>20</v>
      </c>
      <c r="G113" s="10">
        <f>IF(TbDados[[#This Row],[Receita ou Despesa]] = "Despesa", TbDados[[#This Row],[Valor absoluto]]*-1, TbDados[[#This Row],[Valor absoluto]])</f>
        <v>-40.589999999999996</v>
      </c>
    </row>
    <row r="114" spans="1:7" x14ac:dyDescent="0.25">
      <c r="A114" s="1" t="s">
        <v>140</v>
      </c>
      <c r="B114" s="12">
        <v>4.1099999999999994</v>
      </c>
      <c r="C114" s="5">
        <v>44264</v>
      </c>
      <c r="D114" s="1" t="s">
        <v>12</v>
      </c>
      <c r="E114" s="1" t="s">
        <v>532</v>
      </c>
      <c r="F114" s="1" t="s">
        <v>0</v>
      </c>
      <c r="G114" s="10">
        <f>IF(TbDados[[#This Row],[Receita ou Despesa]] = "Despesa", TbDados[[#This Row],[Valor absoluto]]*-1, TbDados[[#This Row],[Valor absoluto]])</f>
        <v>-4.1099999999999994</v>
      </c>
    </row>
    <row r="115" spans="1:7" x14ac:dyDescent="0.25">
      <c r="A115" s="1" t="s">
        <v>141</v>
      </c>
      <c r="B115" s="12">
        <v>86.22</v>
      </c>
      <c r="C115" s="5">
        <v>44283</v>
      </c>
      <c r="D115" s="1" t="s">
        <v>10</v>
      </c>
      <c r="E115" s="1" t="s">
        <v>532</v>
      </c>
      <c r="F115" s="1" t="s">
        <v>3</v>
      </c>
      <c r="G115" s="10">
        <f>IF(TbDados[[#This Row],[Receita ou Despesa]] = "Despesa", TbDados[[#This Row],[Valor absoluto]]*-1, TbDados[[#This Row],[Valor absoluto]])</f>
        <v>-86.22</v>
      </c>
    </row>
    <row r="116" spans="1:7" x14ac:dyDescent="0.25">
      <c r="A116" s="1" t="s">
        <v>142</v>
      </c>
      <c r="B116" s="12">
        <v>41.269999999999996</v>
      </c>
      <c r="C116" s="5">
        <v>44297</v>
      </c>
      <c r="D116" s="1" t="s">
        <v>8</v>
      </c>
      <c r="E116" s="1" t="s">
        <v>532</v>
      </c>
      <c r="F116" s="1" t="s">
        <v>3</v>
      </c>
      <c r="G116" s="10">
        <f>IF(TbDados[[#This Row],[Receita ou Despesa]] = "Despesa", TbDados[[#This Row],[Valor absoluto]]*-1, TbDados[[#This Row],[Valor absoluto]])</f>
        <v>-41.269999999999996</v>
      </c>
    </row>
    <row r="117" spans="1:7" x14ac:dyDescent="0.25">
      <c r="A117" s="1" t="s">
        <v>143</v>
      </c>
      <c r="B117" s="12">
        <v>30.23</v>
      </c>
      <c r="C117" s="5">
        <v>44285</v>
      </c>
      <c r="D117" s="1" t="s">
        <v>8</v>
      </c>
      <c r="E117" s="1" t="s">
        <v>532</v>
      </c>
      <c r="F117" s="1" t="s">
        <v>20</v>
      </c>
      <c r="G117" s="10">
        <f>IF(TbDados[[#This Row],[Receita ou Despesa]] = "Despesa", TbDados[[#This Row],[Valor absoluto]]*-1, TbDados[[#This Row],[Valor absoluto]])</f>
        <v>-30.23</v>
      </c>
    </row>
    <row r="118" spans="1:7" x14ac:dyDescent="0.25">
      <c r="A118" s="1" t="s">
        <v>144</v>
      </c>
      <c r="B118" s="12">
        <v>4.68</v>
      </c>
      <c r="C118" s="5">
        <v>44202</v>
      </c>
      <c r="D118" s="1" t="s">
        <v>9</v>
      </c>
      <c r="E118" s="1" t="s">
        <v>532</v>
      </c>
      <c r="F118" s="1" t="s">
        <v>4</v>
      </c>
      <c r="G118" s="10">
        <f>IF(TbDados[[#This Row],[Receita ou Despesa]] = "Despesa", TbDados[[#This Row],[Valor absoluto]]*-1, TbDados[[#This Row],[Valor absoluto]])</f>
        <v>-4.68</v>
      </c>
    </row>
    <row r="119" spans="1:7" x14ac:dyDescent="0.25">
      <c r="A119" s="1" t="s">
        <v>145</v>
      </c>
      <c r="B119" s="12">
        <v>29.720000000000002</v>
      </c>
      <c r="C119" s="5">
        <v>44206</v>
      </c>
      <c r="D119" s="1" t="s">
        <v>12</v>
      </c>
      <c r="E119" s="1" t="s">
        <v>532</v>
      </c>
      <c r="F119" s="1" t="s">
        <v>2</v>
      </c>
      <c r="G119" s="10">
        <f>IF(TbDados[[#This Row],[Receita ou Despesa]] = "Despesa", TbDados[[#This Row],[Valor absoluto]]*-1, TbDados[[#This Row],[Valor absoluto]])</f>
        <v>-29.720000000000002</v>
      </c>
    </row>
    <row r="120" spans="1:7" x14ac:dyDescent="0.25">
      <c r="A120" s="1" t="s">
        <v>146</v>
      </c>
      <c r="B120" s="12">
        <v>31.17</v>
      </c>
      <c r="C120" s="5">
        <v>44229</v>
      </c>
      <c r="D120" s="1" t="s">
        <v>7</v>
      </c>
      <c r="E120" s="1" t="s">
        <v>532</v>
      </c>
      <c r="F120" s="1" t="s">
        <v>23</v>
      </c>
      <c r="G120" s="10">
        <f>IF(TbDados[[#This Row],[Receita ou Despesa]] = "Despesa", TbDados[[#This Row],[Valor absoluto]]*-1, TbDados[[#This Row],[Valor absoluto]])</f>
        <v>-31.17</v>
      </c>
    </row>
    <row r="121" spans="1:7" x14ac:dyDescent="0.25">
      <c r="A121" s="1" t="s">
        <v>147</v>
      </c>
      <c r="B121" s="12">
        <v>84.440000000000012</v>
      </c>
      <c r="C121" s="5">
        <v>44239</v>
      </c>
      <c r="D121" s="1" t="s">
        <v>11</v>
      </c>
      <c r="E121" s="1" t="s">
        <v>532</v>
      </c>
      <c r="F121" s="1" t="s">
        <v>6</v>
      </c>
      <c r="G121" s="10">
        <f>IF(TbDados[[#This Row],[Receita ou Despesa]] = "Despesa", TbDados[[#This Row],[Valor absoluto]]*-1, TbDados[[#This Row],[Valor absoluto]])</f>
        <v>-84.440000000000012</v>
      </c>
    </row>
    <row r="122" spans="1:7" x14ac:dyDescent="0.25">
      <c r="A122" s="1" t="s">
        <v>148</v>
      </c>
      <c r="B122" s="12">
        <v>64.010000000000005</v>
      </c>
      <c r="C122" s="5">
        <v>44209</v>
      </c>
      <c r="D122" s="1" t="s">
        <v>11</v>
      </c>
      <c r="E122" s="1" t="s">
        <v>532</v>
      </c>
      <c r="F122" s="1" t="s">
        <v>6</v>
      </c>
      <c r="G122" s="10">
        <f>IF(TbDados[[#This Row],[Receita ou Despesa]] = "Despesa", TbDados[[#This Row],[Valor absoluto]]*-1, TbDados[[#This Row],[Valor absoluto]])</f>
        <v>-64.010000000000005</v>
      </c>
    </row>
    <row r="123" spans="1:7" x14ac:dyDescent="0.25">
      <c r="A123" s="1" t="s">
        <v>149</v>
      </c>
      <c r="B123" s="12">
        <v>53.559999999999995</v>
      </c>
      <c r="C123" s="5">
        <v>44142</v>
      </c>
      <c r="D123" s="1" t="s">
        <v>8</v>
      </c>
      <c r="E123" s="1" t="s">
        <v>532</v>
      </c>
      <c r="F123" s="1" t="s">
        <v>5</v>
      </c>
      <c r="G123" s="10">
        <f>IF(TbDados[[#This Row],[Receita ou Despesa]] = "Despesa", TbDados[[#This Row],[Valor absoluto]]*-1, TbDados[[#This Row],[Valor absoluto]])</f>
        <v>-53.559999999999995</v>
      </c>
    </row>
    <row r="124" spans="1:7" x14ac:dyDescent="0.25">
      <c r="A124" s="1" t="s">
        <v>150</v>
      </c>
      <c r="B124" s="12">
        <v>54.35</v>
      </c>
      <c r="C124" s="5">
        <v>44207</v>
      </c>
      <c r="D124" s="1" t="s">
        <v>8</v>
      </c>
      <c r="E124" s="1" t="s">
        <v>532</v>
      </c>
      <c r="F124" s="1" t="s">
        <v>22</v>
      </c>
      <c r="G124" s="10">
        <f>IF(TbDados[[#This Row],[Receita ou Despesa]] = "Despesa", TbDados[[#This Row],[Valor absoluto]]*-1, TbDados[[#This Row],[Valor absoluto]])</f>
        <v>-54.35</v>
      </c>
    </row>
    <row r="125" spans="1:7" x14ac:dyDescent="0.25">
      <c r="A125" s="1" t="s">
        <v>151</v>
      </c>
      <c r="B125" s="12">
        <v>99.550000000000011</v>
      </c>
      <c r="C125" s="5">
        <v>44235</v>
      </c>
      <c r="D125" s="1" t="s">
        <v>12</v>
      </c>
      <c r="E125" s="1" t="s">
        <v>532</v>
      </c>
      <c r="F125" s="1" t="s">
        <v>5</v>
      </c>
      <c r="G125" s="10">
        <f>IF(TbDados[[#This Row],[Receita ou Despesa]] = "Despesa", TbDados[[#This Row],[Valor absoluto]]*-1, TbDados[[#This Row],[Valor absoluto]])</f>
        <v>-99.550000000000011</v>
      </c>
    </row>
    <row r="126" spans="1:7" x14ac:dyDescent="0.25">
      <c r="A126" s="1" t="s">
        <v>152</v>
      </c>
      <c r="B126" s="12">
        <v>83.410000000000011</v>
      </c>
      <c r="C126" s="5">
        <v>44217</v>
      </c>
      <c r="D126" s="1" t="s">
        <v>8</v>
      </c>
      <c r="E126" s="1" t="s">
        <v>532</v>
      </c>
      <c r="F126" s="1" t="s">
        <v>22</v>
      </c>
      <c r="G126" s="10">
        <f>IF(TbDados[[#This Row],[Receita ou Despesa]] = "Despesa", TbDados[[#This Row],[Valor absoluto]]*-1, TbDados[[#This Row],[Valor absoluto]])</f>
        <v>-83.410000000000011</v>
      </c>
    </row>
    <row r="127" spans="1:7" x14ac:dyDescent="0.25">
      <c r="A127" s="1" t="s">
        <v>153</v>
      </c>
      <c r="B127" s="12">
        <v>26.8</v>
      </c>
      <c r="C127" s="5">
        <v>44121</v>
      </c>
      <c r="D127" s="1" t="s">
        <v>12</v>
      </c>
      <c r="E127" s="1" t="s">
        <v>532</v>
      </c>
      <c r="F127" s="1" t="s">
        <v>21</v>
      </c>
      <c r="G127" s="10">
        <f>IF(TbDados[[#This Row],[Receita ou Despesa]] = "Despesa", TbDados[[#This Row],[Valor absoluto]]*-1, TbDados[[#This Row],[Valor absoluto]])</f>
        <v>-26.8</v>
      </c>
    </row>
    <row r="128" spans="1:7" x14ac:dyDescent="0.25">
      <c r="A128" s="1" t="s">
        <v>154</v>
      </c>
      <c r="B128" s="12">
        <v>79.88000000000001</v>
      </c>
      <c r="C128" s="5">
        <v>44130</v>
      </c>
      <c r="D128" s="1" t="s">
        <v>11</v>
      </c>
      <c r="E128" s="1" t="s">
        <v>532</v>
      </c>
      <c r="F128" s="1" t="s">
        <v>1</v>
      </c>
      <c r="G128" s="10">
        <f>IF(TbDados[[#This Row],[Receita ou Despesa]] = "Despesa", TbDados[[#This Row],[Valor absoluto]]*-1, TbDados[[#This Row],[Valor absoluto]])</f>
        <v>-79.88000000000001</v>
      </c>
    </row>
    <row r="129" spans="1:7" x14ac:dyDescent="0.25">
      <c r="A129" s="1" t="s">
        <v>155</v>
      </c>
      <c r="B129" s="12">
        <v>10.119999999999999</v>
      </c>
      <c r="C129" s="5">
        <v>44175</v>
      </c>
      <c r="D129" s="1" t="s">
        <v>11</v>
      </c>
      <c r="E129" s="1" t="s">
        <v>532</v>
      </c>
      <c r="F129" s="1" t="s">
        <v>20</v>
      </c>
      <c r="G129" s="10">
        <f>IF(TbDados[[#This Row],[Receita ou Despesa]] = "Despesa", TbDados[[#This Row],[Valor absoluto]]*-1, TbDados[[#This Row],[Valor absoluto]])</f>
        <v>-10.119999999999999</v>
      </c>
    </row>
    <row r="130" spans="1:7" x14ac:dyDescent="0.25">
      <c r="A130" s="1" t="s">
        <v>156</v>
      </c>
      <c r="B130" s="12">
        <v>98.29</v>
      </c>
      <c r="C130" s="5">
        <v>44189</v>
      </c>
      <c r="D130" s="1" t="s">
        <v>9</v>
      </c>
      <c r="E130" s="1" t="s">
        <v>532</v>
      </c>
      <c r="F130" s="1" t="s">
        <v>21</v>
      </c>
      <c r="G130" s="10">
        <f>IF(TbDados[[#This Row],[Receita ou Despesa]] = "Despesa", TbDados[[#This Row],[Valor absoluto]]*-1, TbDados[[#This Row],[Valor absoluto]])</f>
        <v>-98.29</v>
      </c>
    </row>
    <row r="131" spans="1:7" x14ac:dyDescent="0.25">
      <c r="A131" s="1" t="s">
        <v>157</v>
      </c>
      <c r="B131" s="12">
        <v>65.38000000000001</v>
      </c>
      <c r="C131" s="5">
        <v>44288</v>
      </c>
      <c r="D131" s="1" t="s">
        <v>8</v>
      </c>
      <c r="E131" s="1" t="s">
        <v>15</v>
      </c>
      <c r="F131" s="1" t="s">
        <v>19</v>
      </c>
      <c r="G131" s="10">
        <f>IF(TbDados[[#This Row],[Receita ou Despesa]] = "Despesa", TbDados[[#This Row],[Valor absoluto]]*-1, TbDados[[#This Row],[Valor absoluto]])</f>
        <v>65.38000000000001</v>
      </c>
    </row>
    <row r="132" spans="1:7" x14ac:dyDescent="0.25">
      <c r="A132" s="1" t="s">
        <v>158</v>
      </c>
      <c r="B132" s="12">
        <v>25.17</v>
      </c>
      <c r="C132" s="5">
        <v>44204</v>
      </c>
      <c r="D132" s="1" t="s">
        <v>11</v>
      </c>
      <c r="E132" s="1" t="s">
        <v>15</v>
      </c>
      <c r="F132" s="1" t="s">
        <v>19</v>
      </c>
      <c r="G132" s="10">
        <f>IF(TbDados[[#This Row],[Receita ou Despesa]] = "Despesa", TbDados[[#This Row],[Valor absoluto]]*-1, TbDados[[#This Row],[Valor absoluto]])</f>
        <v>25.17</v>
      </c>
    </row>
    <row r="133" spans="1:7" x14ac:dyDescent="0.25">
      <c r="A133" s="1" t="s">
        <v>159</v>
      </c>
      <c r="B133" s="12">
        <v>96.52000000000001</v>
      </c>
      <c r="C133" s="5">
        <v>44216</v>
      </c>
      <c r="D133" s="1" t="s">
        <v>7</v>
      </c>
      <c r="E133" s="1" t="s">
        <v>532</v>
      </c>
      <c r="F133" s="1" t="s">
        <v>4</v>
      </c>
      <c r="G133" s="10">
        <f>IF(TbDados[[#This Row],[Receita ou Despesa]] = "Despesa", TbDados[[#This Row],[Valor absoluto]]*-1, TbDados[[#This Row],[Valor absoluto]])</f>
        <v>-96.52000000000001</v>
      </c>
    </row>
    <row r="134" spans="1:7" x14ac:dyDescent="0.25">
      <c r="A134" s="1" t="s">
        <v>160</v>
      </c>
      <c r="B134" s="12">
        <v>90.39</v>
      </c>
      <c r="C134" s="5">
        <v>44160</v>
      </c>
      <c r="D134" s="1" t="s">
        <v>8</v>
      </c>
      <c r="E134" s="1" t="s">
        <v>532</v>
      </c>
      <c r="F134" s="1" t="s">
        <v>18</v>
      </c>
      <c r="G134" s="10">
        <f>IF(TbDados[[#This Row],[Receita ou Despesa]] = "Despesa", TbDados[[#This Row],[Valor absoluto]]*-1, TbDados[[#This Row],[Valor absoluto]])</f>
        <v>-90.39</v>
      </c>
    </row>
    <row r="135" spans="1:7" x14ac:dyDescent="0.25">
      <c r="A135" s="1" t="s">
        <v>161</v>
      </c>
      <c r="B135" s="12">
        <v>29.5</v>
      </c>
      <c r="C135" s="5">
        <v>44261</v>
      </c>
      <c r="D135" s="1" t="s">
        <v>8</v>
      </c>
      <c r="E135" s="1" t="s">
        <v>532</v>
      </c>
      <c r="F135" s="1" t="s">
        <v>21</v>
      </c>
      <c r="G135" s="10">
        <f>IF(TbDados[[#This Row],[Receita ou Despesa]] = "Despesa", TbDados[[#This Row],[Valor absoluto]]*-1, TbDados[[#This Row],[Valor absoluto]])</f>
        <v>-29.5</v>
      </c>
    </row>
    <row r="136" spans="1:7" x14ac:dyDescent="0.25">
      <c r="A136" s="1" t="s">
        <v>162</v>
      </c>
      <c r="B136" s="12">
        <v>16.310000000000002</v>
      </c>
      <c r="C136" s="5">
        <v>44189</v>
      </c>
      <c r="D136" s="1" t="s">
        <v>10</v>
      </c>
      <c r="E136" s="1" t="s">
        <v>532</v>
      </c>
      <c r="F136" s="1" t="s">
        <v>22</v>
      </c>
      <c r="G136" s="10">
        <f>IF(TbDados[[#This Row],[Receita ou Despesa]] = "Despesa", TbDados[[#This Row],[Valor absoluto]]*-1, TbDados[[#This Row],[Valor absoluto]])</f>
        <v>-16.310000000000002</v>
      </c>
    </row>
    <row r="137" spans="1:7" x14ac:dyDescent="0.25">
      <c r="A137" s="1" t="s">
        <v>163</v>
      </c>
      <c r="B137" s="12">
        <v>41.4</v>
      </c>
      <c r="C137" s="5">
        <v>44283</v>
      </c>
      <c r="D137" s="1" t="s">
        <v>11</v>
      </c>
      <c r="E137" s="1" t="s">
        <v>532</v>
      </c>
      <c r="F137" s="1" t="s">
        <v>1</v>
      </c>
      <c r="G137" s="10">
        <f>IF(TbDados[[#This Row],[Receita ou Despesa]] = "Despesa", TbDados[[#This Row],[Valor absoluto]]*-1, TbDados[[#This Row],[Valor absoluto]])</f>
        <v>-41.4</v>
      </c>
    </row>
    <row r="138" spans="1:7" x14ac:dyDescent="0.25">
      <c r="A138" s="1" t="s">
        <v>164</v>
      </c>
      <c r="B138" s="12">
        <v>74.37</v>
      </c>
      <c r="C138" s="5">
        <v>44198</v>
      </c>
      <c r="D138" s="1" t="s">
        <v>8</v>
      </c>
      <c r="E138" s="1" t="s">
        <v>532</v>
      </c>
      <c r="F138" s="1" t="s">
        <v>22</v>
      </c>
      <c r="G138" s="10">
        <f>IF(TbDados[[#This Row],[Receita ou Despesa]] = "Despesa", TbDados[[#This Row],[Valor absoluto]]*-1, TbDados[[#This Row],[Valor absoluto]])</f>
        <v>-74.37</v>
      </c>
    </row>
    <row r="139" spans="1:7" x14ac:dyDescent="0.25">
      <c r="A139" s="1" t="s">
        <v>165</v>
      </c>
      <c r="B139" s="12">
        <v>99.37</v>
      </c>
      <c r="C139" s="5">
        <v>44180</v>
      </c>
      <c r="D139" s="1" t="s">
        <v>7</v>
      </c>
      <c r="E139" s="1" t="s">
        <v>532</v>
      </c>
      <c r="F139" s="1" t="s">
        <v>20</v>
      </c>
      <c r="G139" s="10">
        <f>IF(TbDados[[#This Row],[Receita ou Despesa]] = "Despesa", TbDados[[#This Row],[Valor absoluto]]*-1, TbDados[[#This Row],[Valor absoluto]])</f>
        <v>-99.37</v>
      </c>
    </row>
    <row r="140" spans="1:7" x14ac:dyDescent="0.25">
      <c r="A140" s="1" t="s">
        <v>166</v>
      </c>
      <c r="B140" s="12">
        <v>40.269999999999996</v>
      </c>
      <c r="C140" s="5">
        <v>44192</v>
      </c>
      <c r="D140" s="1" t="s">
        <v>12</v>
      </c>
      <c r="E140" s="1" t="s">
        <v>532</v>
      </c>
      <c r="F140" s="1" t="s">
        <v>22</v>
      </c>
      <c r="G140" s="10">
        <f>IF(TbDados[[#This Row],[Receita ou Despesa]] = "Despesa", TbDados[[#This Row],[Valor absoluto]]*-1, TbDados[[#This Row],[Valor absoluto]])</f>
        <v>-40.269999999999996</v>
      </c>
    </row>
    <row r="141" spans="1:7" x14ac:dyDescent="0.25">
      <c r="A141" s="1" t="s">
        <v>167</v>
      </c>
      <c r="B141" s="12">
        <v>70.940000000000012</v>
      </c>
      <c r="C141" s="5">
        <v>44122</v>
      </c>
      <c r="D141" s="1" t="s">
        <v>8</v>
      </c>
      <c r="E141" s="1" t="s">
        <v>532</v>
      </c>
      <c r="F141" s="1" t="s">
        <v>21</v>
      </c>
      <c r="G141" s="10">
        <f>IF(TbDados[[#This Row],[Receita ou Despesa]] = "Despesa", TbDados[[#This Row],[Valor absoluto]]*-1, TbDados[[#This Row],[Valor absoluto]])</f>
        <v>-70.940000000000012</v>
      </c>
    </row>
    <row r="142" spans="1:7" x14ac:dyDescent="0.25">
      <c r="A142" s="1" t="s">
        <v>168</v>
      </c>
      <c r="B142" s="12">
        <v>13.53</v>
      </c>
      <c r="C142" s="5">
        <v>44132</v>
      </c>
      <c r="D142" s="1" t="s">
        <v>7</v>
      </c>
      <c r="E142" s="1" t="s">
        <v>532</v>
      </c>
      <c r="F142" s="1" t="s">
        <v>2</v>
      </c>
      <c r="G142" s="10">
        <f>IF(TbDados[[#This Row],[Receita ou Despesa]] = "Despesa", TbDados[[#This Row],[Valor absoluto]]*-1, TbDados[[#This Row],[Valor absoluto]])</f>
        <v>-13.53</v>
      </c>
    </row>
    <row r="143" spans="1:7" x14ac:dyDescent="0.25">
      <c r="A143" s="1" t="s">
        <v>169</v>
      </c>
      <c r="B143" s="12">
        <v>60.07</v>
      </c>
      <c r="C143" s="5">
        <v>44217</v>
      </c>
      <c r="D143" s="1" t="s">
        <v>10</v>
      </c>
      <c r="E143" s="1" t="s">
        <v>532</v>
      </c>
      <c r="F143" s="1" t="s">
        <v>20</v>
      </c>
      <c r="G143" s="10">
        <f>IF(TbDados[[#This Row],[Receita ou Despesa]] = "Despesa", TbDados[[#This Row],[Valor absoluto]]*-1, TbDados[[#This Row],[Valor absoluto]])</f>
        <v>-60.07</v>
      </c>
    </row>
    <row r="144" spans="1:7" x14ac:dyDescent="0.25">
      <c r="A144" s="1" t="s">
        <v>170</v>
      </c>
      <c r="B144" s="12">
        <v>62.169999999999995</v>
      </c>
      <c r="C144" s="5">
        <v>44163</v>
      </c>
      <c r="D144" s="1" t="s">
        <v>11</v>
      </c>
      <c r="E144" s="1" t="s">
        <v>15</v>
      </c>
      <c r="F144" s="1" t="s">
        <v>520</v>
      </c>
      <c r="G144" s="10">
        <f>IF(TbDados[[#This Row],[Receita ou Despesa]] = "Despesa", TbDados[[#This Row],[Valor absoluto]]*-1, TbDados[[#This Row],[Valor absoluto]])</f>
        <v>62.169999999999995</v>
      </c>
    </row>
    <row r="145" spans="1:7" x14ac:dyDescent="0.25">
      <c r="A145" s="1" t="s">
        <v>171</v>
      </c>
      <c r="B145" s="12">
        <v>93.710000000000008</v>
      </c>
      <c r="C145" s="5">
        <v>44173</v>
      </c>
      <c r="D145" s="1" t="s">
        <v>10</v>
      </c>
      <c r="E145" s="1" t="s">
        <v>532</v>
      </c>
      <c r="F145" s="1" t="s">
        <v>3</v>
      </c>
      <c r="G145" s="10">
        <f>IF(TbDados[[#This Row],[Receita ou Despesa]] = "Despesa", TbDados[[#This Row],[Valor absoluto]]*-1, TbDados[[#This Row],[Valor absoluto]])</f>
        <v>-93.710000000000008</v>
      </c>
    </row>
    <row r="146" spans="1:7" x14ac:dyDescent="0.25">
      <c r="A146" s="1" t="s">
        <v>172</v>
      </c>
      <c r="B146" s="12">
        <v>43.32</v>
      </c>
      <c r="C146" s="5">
        <v>44262</v>
      </c>
      <c r="D146" s="1" t="s">
        <v>10</v>
      </c>
      <c r="E146" s="1" t="s">
        <v>532</v>
      </c>
      <c r="F146" s="1" t="s">
        <v>2</v>
      </c>
      <c r="G146" s="10">
        <f>IF(TbDados[[#This Row],[Receita ou Despesa]] = "Despesa", TbDados[[#This Row],[Valor absoluto]]*-1, TbDados[[#This Row],[Valor absoluto]])</f>
        <v>-43.32</v>
      </c>
    </row>
    <row r="147" spans="1:7" x14ac:dyDescent="0.25">
      <c r="A147" s="1" t="s">
        <v>173</v>
      </c>
      <c r="B147" s="12">
        <v>74.930000000000007</v>
      </c>
      <c r="C147" s="5">
        <v>44171</v>
      </c>
      <c r="D147" s="1" t="s">
        <v>12</v>
      </c>
      <c r="E147" s="1" t="s">
        <v>532</v>
      </c>
      <c r="F147" s="1" t="s">
        <v>0</v>
      </c>
      <c r="G147" s="10">
        <f>IF(TbDados[[#This Row],[Receita ou Despesa]] = "Despesa", TbDados[[#This Row],[Valor absoluto]]*-1, TbDados[[#This Row],[Valor absoluto]])</f>
        <v>-74.930000000000007</v>
      </c>
    </row>
    <row r="148" spans="1:7" x14ac:dyDescent="0.25">
      <c r="A148" s="1" t="s">
        <v>174</v>
      </c>
      <c r="B148" s="12">
        <v>52.55</v>
      </c>
      <c r="C148" s="5">
        <v>44287</v>
      </c>
      <c r="D148" s="1" t="s">
        <v>8</v>
      </c>
      <c r="E148" s="1" t="s">
        <v>532</v>
      </c>
      <c r="F148" s="1" t="s">
        <v>3</v>
      </c>
      <c r="G148" s="10">
        <f>IF(TbDados[[#This Row],[Receita ou Despesa]] = "Despesa", TbDados[[#This Row],[Valor absoluto]]*-1, TbDados[[#This Row],[Valor absoluto]])</f>
        <v>-52.55</v>
      </c>
    </row>
    <row r="149" spans="1:7" x14ac:dyDescent="0.25">
      <c r="A149" s="1" t="s">
        <v>175</v>
      </c>
      <c r="B149" s="12">
        <v>45.559999999999995</v>
      </c>
      <c r="C149" s="5">
        <v>44284</v>
      </c>
      <c r="D149" s="1" t="s">
        <v>8</v>
      </c>
      <c r="E149" s="1" t="s">
        <v>532</v>
      </c>
      <c r="F149" s="1" t="s">
        <v>2</v>
      </c>
      <c r="G149" s="10">
        <f>IF(TbDados[[#This Row],[Receita ou Despesa]] = "Despesa", TbDados[[#This Row],[Valor absoluto]]*-1, TbDados[[#This Row],[Valor absoluto]])</f>
        <v>-45.559999999999995</v>
      </c>
    </row>
    <row r="150" spans="1:7" x14ac:dyDescent="0.25">
      <c r="A150" s="1" t="s">
        <v>176</v>
      </c>
      <c r="B150" s="12">
        <v>46.739999999999995</v>
      </c>
      <c r="C150" s="5">
        <v>44227</v>
      </c>
      <c r="D150" s="1" t="s">
        <v>9</v>
      </c>
      <c r="E150" s="1" t="s">
        <v>532</v>
      </c>
      <c r="F150" s="1" t="s">
        <v>0</v>
      </c>
      <c r="G150" s="10">
        <f>IF(TbDados[[#This Row],[Receita ou Despesa]] = "Despesa", TbDados[[#This Row],[Valor absoluto]]*-1, TbDados[[#This Row],[Valor absoluto]])</f>
        <v>-46.739999999999995</v>
      </c>
    </row>
    <row r="151" spans="1:7" x14ac:dyDescent="0.25">
      <c r="A151" s="1" t="s">
        <v>177</v>
      </c>
      <c r="B151" s="12">
        <v>36.64</v>
      </c>
      <c r="C151" s="5">
        <v>44241</v>
      </c>
      <c r="D151" s="1" t="s">
        <v>8</v>
      </c>
      <c r="E151" s="1" t="s">
        <v>532</v>
      </c>
      <c r="F151" s="1" t="s">
        <v>23</v>
      </c>
      <c r="G151" s="10">
        <f>IF(TbDados[[#This Row],[Receita ou Despesa]] = "Despesa", TbDados[[#This Row],[Valor absoluto]]*-1, TbDados[[#This Row],[Valor absoluto]])</f>
        <v>-36.64</v>
      </c>
    </row>
    <row r="152" spans="1:7" x14ac:dyDescent="0.25">
      <c r="A152" s="1" t="s">
        <v>178</v>
      </c>
      <c r="B152" s="12">
        <v>7.02</v>
      </c>
      <c r="C152" s="5">
        <v>44177</v>
      </c>
      <c r="D152" s="1" t="s">
        <v>9</v>
      </c>
      <c r="E152" s="1" t="s">
        <v>15</v>
      </c>
      <c r="F152" s="1" t="s">
        <v>520</v>
      </c>
      <c r="G152" s="10">
        <f>IF(TbDados[[#This Row],[Receita ou Despesa]] = "Despesa", TbDados[[#This Row],[Valor absoluto]]*-1, TbDados[[#This Row],[Valor absoluto]])</f>
        <v>7.02</v>
      </c>
    </row>
    <row r="153" spans="1:7" x14ac:dyDescent="0.25">
      <c r="A153" s="1" t="s">
        <v>179</v>
      </c>
      <c r="B153" s="12">
        <v>82.06</v>
      </c>
      <c r="C153" s="5">
        <v>44127</v>
      </c>
      <c r="D153" s="1" t="s">
        <v>7</v>
      </c>
      <c r="E153" s="1" t="s">
        <v>532</v>
      </c>
      <c r="F153" s="1" t="s">
        <v>1</v>
      </c>
      <c r="G153" s="10">
        <f>IF(TbDados[[#This Row],[Receita ou Despesa]] = "Despesa", TbDados[[#This Row],[Valor absoluto]]*-1, TbDados[[#This Row],[Valor absoluto]])</f>
        <v>-82.06</v>
      </c>
    </row>
    <row r="154" spans="1:7" x14ac:dyDescent="0.25">
      <c r="A154" s="1" t="s">
        <v>180</v>
      </c>
      <c r="B154" s="12">
        <v>81.97</v>
      </c>
      <c r="C154" s="5">
        <v>44168</v>
      </c>
      <c r="D154" s="1" t="s">
        <v>11</v>
      </c>
      <c r="E154" s="1" t="s">
        <v>532</v>
      </c>
      <c r="F154" s="1" t="s">
        <v>20</v>
      </c>
      <c r="G154" s="10">
        <f>IF(TbDados[[#This Row],[Receita ou Despesa]] = "Despesa", TbDados[[#This Row],[Valor absoluto]]*-1, TbDados[[#This Row],[Valor absoluto]])</f>
        <v>-81.97</v>
      </c>
    </row>
    <row r="155" spans="1:7" x14ac:dyDescent="0.25">
      <c r="A155" s="1" t="s">
        <v>181</v>
      </c>
      <c r="B155" s="12">
        <v>47.69</v>
      </c>
      <c r="C155" s="5">
        <v>44219</v>
      </c>
      <c r="D155" s="1" t="s">
        <v>11</v>
      </c>
      <c r="E155" s="1" t="s">
        <v>15</v>
      </c>
      <c r="F155" s="1" t="s">
        <v>19</v>
      </c>
      <c r="G155" s="10">
        <f>IF(TbDados[[#This Row],[Receita ou Despesa]] = "Despesa", TbDados[[#This Row],[Valor absoluto]]*-1, TbDados[[#This Row],[Valor absoluto]])</f>
        <v>47.69</v>
      </c>
    </row>
    <row r="156" spans="1:7" x14ac:dyDescent="0.25">
      <c r="A156" s="1" t="s">
        <v>182</v>
      </c>
      <c r="B156" s="12">
        <v>24.75</v>
      </c>
      <c r="C156" s="5">
        <v>44119</v>
      </c>
      <c r="D156" s="1" t="s">
        <v>11</v>
      </c>
      <c r="E156" s="1" t="s">
        <v>532</v>
      </c>
      <c r="F156" s="1" t="s">
        <v>20</v>
      </c>
      <c r="G156" s="10">
        <f>IF(TbDados[[#This Row],[Receita ou Despesa]] = "Despesa", TbDados[[#This Row],[Valor absoluto]]*-1, TbDados[[#This Row],[Valor absoluto]])</f>
        <v>-24.75</v>
      </c>
    </row>
    <row r="157" spans="1:7" x14ac:dyDescent="0.25">
      <c r="A157" s="1" t="s">
        <v>183</v>
      </c>
      <c r="B157" s="12">
        <v>11.79</v>
      </c>
      <c r="C157" s="5">
        <v>44223</v>
      </c>
      <c r="D157" s="1" t="s">
        <v>12</v>
      </c>
      <c r="E157" s="1" t="s">
        <v>532</v>
      </c>
      <c r="F157" s="1" t="s">
        <v>4</v>
      </c>
      <c r="G157" s="10">
        <f>IF(TbDados[[#This Row],[Receita ou Despesa]] = "Despesa", TbDados[[#This Row],[Valor absoluto]]*-1, TbDados[[#This Row],[Valor absoluto]])</f>
        <v>-11.79</v>
      </c>
    </row>
    <row r="158" spans="1:7" x14ac:dyDescent="0.25">
      <c r="A158" s="1" t="s">
        <v>184</v>
      </c>
      <c r="B158" s="12">
        <v>33.53</v>
      </c>
      <c r="C158" s="5">
        <v>44219</v>
      </c>
      <c r="D158" s="1" t="s">
        <v>7</v>
      </c>
      <c r="E158" s="1" t="s">
        <v>532</v>
      </c>
      <c r="F158" s="1" t="s">
        <v>4</v>
      </c>
      <c r="G158" s="10">
        <f>IF(TbDados[[#This Row],[Receita ou Despesa]] = "Despesa", TbDados[[#This Row],[Valor absoluto]]*-1, TbDados[[#This Row],[Valor absoluto]])</f>
        <v>-33.53</v>
      </c>
    </row>
    <row r="159" spans="1:7" x14ac:dyDescent="0.25">
      <c r="A159" s="1" t="s">
        <v>185</v>
      </c>
      <c r="B159" s="12">
        <v>76.45</v>
      </c>
      <c r="C159" s="5">
        <v>44196</v>
      </c>
      <c r="D159" s="1" t="s">
        <v>9</v>
      </c>
      <c r="E159" s="1" t="s">
        <v>15</v>
      </c>
      <c r="F159" s="1" t="s">
        <v>19</v>
      </c>
      <c r="G159" s="10">
        <f>IF(TbDados[[#This Row],[Receita ou Despesa]] = "Despesa", TbDados[[#This Row],[Valor absoluto]]*-1, TbDados[[#This Row],[Valor absoluto]])</f>
        <v>76.45</v>
      </c>
    </row>
    <row r="160" spans="1:7" x14ac:dyDescent="0.25">
      <c r="A160" s="1" t="s">
        <v>186</v>
      </c>
      <c r="B160" s="12">
        <v>52.69</v>
      </c>
      <c r="C160" s="5">
        <v>44116</v>
      </c>
      <c r="D160" s="1" t="s">
        <v>11</v>
      </c>
      <c r="E160" s="1" t="s">
        <v>532</v>
      </c>
      <c r="F160" s="1" t="s">
        <v>20</v>
      </c>
      <c r="G160" s="10">
        <f>IF(TbDados[[#This Row],[Receita ou Despesa]] = "Despesa", TbDados[[#This Row],[Valor absoluto]]*-1, TbDados[[#This Row],[Valor absoluto]])</f>
        <v>-52.69</v>
      </c>
    </row>
    <row r="161" spans="1:7" x14ac:dyDescent="0.25">
      <c r="A161" s="1" t="s">
        <v>187</v>
      </c>
      <c r="B161" s="12">
        <v>90.710000000000008</v>
      </c>
      <c r="C161" s="5">
        <v>44279</v>
      </c>
      <c r="D161" s="1" t="s">
        <v>12</v>
      </c>
      <c r="E161" s="1" t="s">
        <v>532</v>
      </c>
      <c r="F161" s="1" t="s">
        <v>18</v>
      </c>
      <c r="G161" s="10">
        <f>IF(TbDados[[#This Row],[Receita ou Despesa]] = "Despesa", TbDados[[#This Row],[Valor absoluto]]*-1, TbDados[[#This Row],[Valor absoluto]])</f>
        <v>-90.710000000000008</v>
      </c>
    </row>
    <row r="162" spans="1:7" x14ac:dyDescent="0.25">
      <c r="A162" s="1" t="s">
        <v>188</v>
      </c>
      <c r="B162" s="12">
        <v>60.489999999999995</v>
      </c>
      <c r="C162" s="5">
        <v>44150</v>
      </c>
      <c r="D162" s="1" t="s">
        <v>12</v>
      </c>
      <c r="E162" s="1" t="s">
        <v>532</v>
      </c>
      <c r="F162" s="1" t="s">
        <v>3</v>
      </c>
      <c r="G162" s="10">
        <f>IF(TbDados[[#This Row],[Receita ou Despesa]] = "Despesa", TbDados[[#This Row],[Valor absoluto]]*-1, TbDados[[#This Row],[Valor absoluto]])</f>
        <v>-60.489999999999995</v>
      </c>
    </row>
    <row r="163" spans="1:7" x14ac:dyDescent="0.25">
      <c r="A163" s="1" t="s">
        <v>189</v>
      </c>
      <c r="B163" s="12">
        <v>44.03</v>
      </c>
      <c r="C163" s="5">
        <v>44135</v>
      </c>
      <c r="D163" s="1" t="s">
        <v>8</v>
      </c>
      <c r="E163" s="1" t="s">
        <v>532</v>
      </c>
      <c r="F163" s="1" t="s">
        <v>2</v>
      </c>
      <c r="G163" s="10">
        <f>IF(TbDados[[#This Row],[Receita ou Despesa]] = "Despesa", TbDados[[#This Row],[Valor absoluto]]*-1, TbDados[[#This Row],[Valor absoluto]])</f>
        <v>-44.03</v>
      </c>
    </row>
    <row r="164" spans="1:7" x14ac:dyDescent="0.25">
      <c r="A164" s="1" t="s">
        <v>190</v>
      </c>
      <c r="B164" s="12">
        <v>12.47</v>
      </c>
      <c r="C164" s="5">
        <v>44139</v>
      </c>
      <c r="D164" s="1" t="s">
        <v>7</v>
      </c>
      <c r="E164" s="1" t="s">
        <v>532</v>
      </c>
      <c r="F164" s="1" t="s">
        <v>6</v>
      </c>
      <c r="G164" s="10">
        <f>IF(TbDados[[#This Row],[Receita ou Despesa]] = "Despesa", TbDados[[#This Row],[Valor absoluto]]*-1, TbDados[[#This Row],[Valor absoluto]])</f>
        <v>-12.47</v>
      </c>
    </row>
    <row r="165" spans="1:7" x14ac:dyDescent="0.25">
      <c r="A165" s="1" t="s">
        <v>191</v>
      </c>
      <c r="B165" s="12">
        <v>87.48</v>
      </c>
      <c r="C165" s="5">
        <v>44242</v>
      </c>
      <c r="D165" s="1" t="s">
        <v>8</v>
      </c>
      <c r="E165" s="1" t="s">
        <v>532</v>
      </c>
      <c r="F165" s="1" t="s">
        <v>5</v>
      </c>
      <c r="G165" s="10">
        <f>IF(TbDados[[#This Row],[Receita ou Despesa]] = "Despesa", TbDados[[#This Row],[Valor absoluto]]*-1, TbDados[[#This Row],[Valor absoluto]])</f>
        <v>-87.48</v>
      </c>
    </row>
    <row r="166" spans="1:7" x14ac:dyDescent="0.25">
      <c r="A166" s="1" t="s">
        <v>192</v>
      </c>
      <c r="B166" s="12">
        <v>21.39</v>
      </c>
      <c r="C166" s="5">
        <v>44173</v>
      </c>
      <c r="D166" s="1" t="s">
        <v>9</v>
      </c>
      <c r="E166" s="1" t="s">
        <v>532</v>
      </c>
      <c r="F166" s="1" t="s">
        <v>2</v>
      </c>
      <c r="G166" s="10">
        <f>IF(TbDados[[#This Row],[Receita ou Despesa]] = "Despesa", TbDados[[#This Row],[Valor absoluto]]*-1, TbDados[[#This Row],[Valor absoluto]])</f>
        <v>-21.39</v>
      </c>
    </row>
    <row r="167" spans="1:7" x14ac:dyDescent="0.25">
      <c r="A167" s="1" t="s">
        <v>193</v>
      </c>
      <c r="B167" s="12">
        <v>60.29</v>
      </c>
      <c r="C167" s="5">
        <v>44121</v>
      </c>
      <c r="D167" s="1" t="s">
        <v>11</v>
      </c>
      <c r="E167" s="1" t="s">
        <v>532</v>
      </c>
      <c r="F167" s="1" t="s">
        <v>6</v>
      </c>
      <c r="G167" s="10">
        <f>IF(TbDados[[#This Row],[Receita ou Despesa]] = "Despesa", TbDados[[#This Row],[Valor absoluto]]*-1, TbDados[[#This Row],[Valor absoluto]])</f>
        <v>-60.29</v>
      </c>
    </row>
    <row r="168" spans="1:7" x14ac:dyDescent="0.25">
      <c r="A168" s="1" t="s">
        <v>194</v>
      </c>
      <c r="B168" s="12">
        <v>9.5499999999999989</v>
      </c>
      <c r="C168" s="5">
        <v>44165</v>
      </c>
      <c r="D168" s="1" t="s">
        <v>10</v>
      </c>
      <c r="E168" s="1" t="s">
        <v>15</v>
      </c>
      <c r="F168" s="1" t="s">
        <v>19</v>
      </c>
      <c r="G168" s="10">
        <f>IF(TbDados[[#This Row],[Receita ou Despesa]] = "Despesa", TbDados[[#This Row],[Valor absoluto]]*-1, TbDados[[#This Row],[Valor absoluto]])</f>
        <v>9.5499999999999989</v>
      </c>
    </row>
    <row r="169" spans="1:7" x14ac:dyDescent="0.25">
      <c r="A169" s="1" t="s">
        <v>195</v>
      </c>
      <c r="B169" s="12">
        <v>37.519999999999996</v>
      </c>
      <c r="C169" s="5">
        <v>44264</v>
      </c>
      <c r="D169" s="1" t="s">
        <v>8</v>
      </c>
      <c r="E169" s="1" t="s">
        <v>15</v>
      </c>
      <c r="F169" s="1" t="s">
        <v>19</v>
      </c>
      <c r="G169" s="10">
        <f>IF(TbDados[[#This Row],[Receita ou Despesa]] = "Despesa", TbDados[[#This Row],[Valor absoluto]]*-1, TbDados[[#This Row],[Valor absoluto]])</f>
        <v>37.519999999999996</v>
      </c>
    </row>
    <row r="170" spans="1:7" x14ac:dyDescent="0.25">
      <c r="A170" s="1" t="s">
        <v>196</v>
      </c>
      <c r="B170" s="12">
        <v>43.37</v>
      </c>
      <c r="C170" s="5">
        <v>44119</v>
      </c>
      <c r="D170" s="1" t="s">
        <v>8</v>
      </c>
      <c r="E170" s="1" t="s">
        <v>532</v>
      </c>
      <c r="F170" s="1" t="s">
        <v>22</v>
      </c>
      <c r="G170" s="10">
        <f>IF(TbDados[[#This Row],[Receita ou Despesa]] = "Despesa", TbDados[[#This Row],[Valor absoluto]]*-1, TbDados[[#This Row],[Valor absoluto]])</f>
        <v>-43.37</v>
      </c>
    </row>
    <row r="171" spans="1:7" x14ac:dyDescent="0.25">
      <c r="A171" s="1" t="s">
        <v>197</v>
      </c>
      <c r="B171" s="12">
        <v>84.06</v>
      </c>
      <c r="C171" s="5">
        <v>44260</v>
      </c>
      <c r="D171" s="1" t="s">
        <v>10</v>
      </c>
      <c r="E171" s="1" t="s">
        <v>532</v>
      </c>
      <c r="F171" s="1" t="s">
        <v>1</v>
      </c>
      <c r="G171" s="10">
        <f>IF(TbDados[[#This Row],[Receita ou Despesa]] = "Despesa", TbDados[[#This Row],[Valor absoluto]]*-1, TbDados[[#This Row],[Valor absoluto]])</f>
        <v>-84.06</v>
      </c>
    </row>
    <row r="172" spans="1:7" x14ac:dyDescent="0.25">
      <c r="A172" s="1" t="s">
        <v>198</v>
      </c>
      <c r="B172" s="12">
        <v>82.58</v>
      </c>
      <c r="C172" s="5">
        <v>44214</v>
      </c>
      <c r="D172" s="1" t="s">
        <v>8</v>
      </c>
      <c r="E172" s="1" t="s">
        <v>532</v>
      </c>
      <c r="F172" s="1" t="s">
        <v>2</v>
      </c>
      <c r="G172" s="10">
        <f>IF(TbDados[[#This Row],[Receita ou Despesa]] = "Despesa", TbDados[[#This Row],[Valor absoluto]]*-1, TbDados[[#This Row],[Valor absoluto]])</f>
        <v>-82.58</v>
      </c>
    </row>
    <row r="173" spans="1:7" x14ac:dyDescent="0.25">
      <c r="A173" s="1" t="s">
        <v>199</v>
      </c>
      <c r="B173" s="12">
        <v>45.62</v>
      </c>
      <c r="C173" s="5">
        <v>44279</v>
      </c>
      <c r="D173" s="1" t="s">
        <v>9</v>
      </c>
      <c r="E173" s="1" t="s">
        <v>532</v>
      </c>
      <c r="F173" s="1" t="s">
        <v>18</v>
      </c>
      <c r="G173" s="10">
        <f>IF(TbDados[[#This Row],[Receita ou Despesa]] = "Despesa", TbDados[[#This Row],[Valor absoluto]]*-1, TbDados[[#This Row],[Valor absoluto]])</f>
        <v>-45.62</v>
      </c>
    </row>
    <row r="174" spans="1:7" x14ac:dyDescent="0.25">
      <c r="A174" s="1" t="s">
        <v>200</v>
      </c>
      <c r="B174" s="12">
        <v>26.700000000000003</v>
      </c>
      <c r="C174" s="5">
        <v>44231</v>
      </c>
      <c r="D174" s="1" t="s">
        <v>7</v>
      </c>
      <c r="E174" s="1" t="s">
        <v>532</v>
      </c>
      <c r="F174" s="1" t="s">
        <v>4</v>
      </c>
      <c r="G174" s="10">
        <f>IF(TbDados[[#This Row],[Receita ou Despesa]] = "Despesa", TbDados[[#This Row],[Valor absoluto]]*-1, TbDados[[#This Row],[Valor absoluto]])</f>
        <v>-26.700000000000003</v>
      </c>
    </row>
    <row r="175" spans="1:7" x14ac:dyDescent="0.25">
      <c r="A175" s="1" t="s">
        <v>201</v>
      </c>
      <c r="B175" s="12">
        <v>45.739999999999995</v>
      </c>
      <c r="C175" s="5">
        <v>44236</v>
      </c>
      <c r="D175" s="1" t="s">
        <v>8</v>
      </c>
      <c r="E175" s="1" t="s">
        <v>532</v>
      </c>
      <c r="F175" s="1" t="s">
        <v>1</v>
      </c>
      <c r="G175" s="10">
        <f>IF(TbDados[[#This Row],[Receita ou Despesa]] = "Despesa", TbDados[[#This Row],[Valor absoluto]]*-1, TbDados[[#This Row],[Valor absoluto]])</f>
        <v>-45.739999999999995</v>
      </c>
    </row>
    <row r="176" spans="1:7" x14ac:dyDescent="0.25">
      <c r="A176" s="1" t="s">
        <v>202</v>
      </c>
      <c r="B176" s="12">
        <v>59.66</v>
      </c>
      <c r="C176" s="5">
        <v>44226</v>
      </c>
      <c r="D176" s="1" t="s">
        <v>8</v>
      </c>
      <c r="E176" s="1" t="s">
        <v>15</v>
      </c>
      <c r="F176" s="1" t="s">
        <v>520</v>
      </c>
      <c r="G176" s="10">
        <f>IF(TbDados[[#This Row],[Receita ou Despesa]] = "Despesa", TbDados[[#This Row],[Valor absoluto]]*-1, TbDados[[#This Row],[Valor absoluto]])</f>
        <v>59.66</v>
      </c>
    </row>
    <row r="177" spans="1:7" x14ac:dyDescent="0.25">
      <c r="A177" s="1" t="s">
        <v>203</v>
      </c>
      <c r="B177" s="12">
        <v>81.42</v>
      </c>
      <c r="C177" s="5">
        <v>44166</v>
      </c>
      <c r="D177" s="1" t="s">
        <v>9</v>
      </c>
      <c r="E177" s="1" t="s">
        <v>532</v>
      </c>
      <c r="F177" s="1" t="s">
        <v>0</v>
      </c>
      <c r="G177" s="10">
        <f>IF(TbDados[[#This Row],[Receita ou Despesa]] = "Despesa", TbDados[[#This Row],[Valor absoluto]]*-1, TbDados[[#This Row],[Valor absoluto]])</f>
        <v>-81.42</v>
      </c>
    </row>
    <row r="178" spans="1:7" x14ac:dyDescent="0.25">
      <c r="A178" s="1" t="s">
        <v>204</v>
      </c>
      <c r="B178" s="12">
        <v>74.13000000000001</v>
      </c>
      <c r="C178" s="5">
        <v>44203</v>
      </c>
      <c r="D178" s="1" t="s">
        <v>10</v>
      </c>
      <c r="E178" s="1" t="s">
        <v>532</v>
      </c>
      <c r="F178" s="1" t="s">
        <v>23</v>
      </c>
      <c r="G178" s="10">
        <f>IF(TbDados[[#This Row],[Receita ou Despesa]] = "Despesa", TbDados[[#This Row],[Valor absoluto]]*-1, TbDados[[#This Row],[Valor absoluto]])</f>
        <v>-74.13000000000001</v>
      </c>
    </row>
    <row r="179" spans="1:7" x14ac:dyDescent="0.25">
      <c r="A179" s="1" t="s">
        <v>205</v>
      </c>
      <c r="B179" s="12">
        <v>14.25</v>
      </c>
      <c r="C179" s="5">
        <v>44287</v>
      </c>
      <c r="D179" s="1" t="s">
        <v>12</v>
      </c>
      <c r="E179" s="1" t="s">
        <v>532</v>
      </c>
      <c r="F179" s="1" t="s">
        <v>3</v>
      </c>
      <c r="G179" s="10">
        <f>IF(TbDados[[#This Row],[Receita ou Despesa]] = "Despesa", TbDados[[#This Row],[Valor absoluto]]*-1, TbDados[[#This Row],[Valor absoluto]])</f>
        <v>-14.25</v>
      </c>
    </row>
    <row r="180" spans="1:7" x14ac:dyDescent="0.25">
      <c r="A180" s="1" t="s">
        <v>206</v>
      </c>
      <c r="B180" s="12">
        <v>11.16</v>
      </c>
      <c r="C180" s="5">
        <v>44218</v>
      </c>
      <c r="D180" s="1" t="s">
        <v>12</v>
      </c>
      <c r="E180" s="1" t="s">
        <v>532</v>
      </c>
      <c r="F180" s="1" t="s">
        <v>23</v>
      </c>
      <c r="G180" s="10">
        <f>IF(TbDados[[#This Row],[Receita ou Despesa]] = "Despesa", TbDados[[#This Row],[Valor absoluto]]*-1, TbDados[[#This Row],[Valor absoluto]])</f>
        <v>-11.16</v>
      </c>
    </row>
    <row r="181" spans="1:7" x14ac:dyDescent="0.25">
      <c r="A181" s="1" t="s">
        <v>207</v>
      </c>
      <c r="B181" s="12">
        <v>48.44</v>
      </c>
      <c r="C181" s="5">
        <v>44276</v>
      </c>
      <c r="D181" s="1" t="s">
        <v>9</v>
      </c>
      <c r="E181" s="1" t="s">
        <v>532</v>
      </c>
      <c r="F181" s="1" t="s">
        <v>18</v>
      </c>
      <c r="G181" s="10">
        <f>IF(TbDados[[#This Row],[Receita ou Despesa]] = "Despesa", TbDados[[#This Row],[Valor absoluto]]*-1, TbDados[[#This Row],[Valor absoluto]])</f>
        <v>-48.44</v>
      </c>
    </row>
    <row r="182" spans="1:7" x14ac:dyDescent="0.25">
      <c r="A182" s="1" t="s">
        <v>208</v>
      </c>
      <c r="B182" s="12">
        <v>96.86</v>
      </c>
      <c r="C182" s="5">
        <v>44258</v>
      </c>
      <c r="D182" s="1" t="s">
        <v>7</v>
      </c>
      <c r="E182" s="1" t="s">
        <v>532</v>
      </c>
      <c r="F182" s="1" t="s">
        <v>2</v>
      </c>
      <c r="G182" s="10">
        <f>IF(TbDados[[#This Row],[Receita ou Despesa]] = "Despesa", TbDados[[#This Row],[Valor absoluto]]*-1, TbDados[[#This Row],[Valor absoluto]])</f>
        <v>-96.86</v>
      </c>
    </row>
    <row r="183" spans="1:7" x14ac:dyDescent="0.25">
      <c r="A183" s="1" t="s">
        <v>209</v>
      </c>
      <c r="B183" s="12">
        <v>79.06</v>
      </c>
      <c r="C183" s="5">
        <v>44239</v>
      </c>
      <c r="D183" s="1" t="s">
        <v>9</v>
      </c>
      <c r="E183" s="1" t="s">
        <v>532</v>
      </c>
      <c r="F183" s="1" t="s">
        <v>4</v>
      </c>
      <c r="G183" s="10">
        <f>IF(TbDados[[#This Row],[Receita ou Despesa]] = "Despesa", TbDados[[#This Row],[Valor absoluto]]*-1, TbDados[[#This Row],[Valor absoluto]])</f>
        <v>-79.06</v>
      </c>
    </row>
    <row r="184" spans="1:7" x14ac:dyDescent="0.25">
      <c r="A184" s="1" t="s">
        <v>210</v>
      </c>
      <c r="B184" s="12">
        <v>41.51</v>
      </c>
      <c r="C184" s="5">
        <v>44283</v>
      </c>
      <c r="D184" s="1" t="s">
        <v>11</v>
      </c>
      <c r="E184" s="1" t="s">
        <v>532</v>
      </c>
      <c r="F184" s="1" t="s">
        <v>3</v>
      </c>
      <c r="G184" s="10">
        <f>IF(TbDados[[#This Row],[Receita ou Despesa]] = "Despesa", TbDados[[#This Row],[Valor absoluto]]*-1, TbDados[[#This Row],[Valor absoluto]])</f>
        <v>-41.51</v>
      </c>
    </row>
    <row r="185" spans="1:7" x14ac:dyDescent="0.25">
      <c r="A185" s="1" t="s">
        <v>211</v>
      </c>
      <c r="B185" s="12">
        <v>49.91</v>
      </c>
      <c r="C185" s="5">
        <v>44252</v>
      </c>
      <c r="D185" s="1" t="s">
        <v>11</v>
      </c>
      <c r="E185" s="1" t="s">
        <v>532</v>
      </c>
      <c r="F185" s="1" t="s">
        <v>21</v>
      </c>
      <c r="G185" s="10">
        <f>IF(TbDados[[#This Row],[Receita ou Despesa]] = "Despesa", TbDados[[#This Row],[Valor absoluto]]*-1, TbDados[[#This Row],[Valor absoluto]])</f>
        <v>-49.91</v>
      </c>
    </row>
    <row r="186" spans="1:7" x14ac:dyDescent="0.25">
      <c r="A186" s="1" t="s">
        <v>212</v>
      </c>
      <c r="B186" s="12">
        <v>77.17</v>
      </c>
      <c r="C186" s="5">
        <v>44252</v>
      </c>
      <c r="D186" s="1" t="s">
        <v>9</v>
      </c>
      <c r="E186" s="1" t="s">
        <v>532</v>
      </c>
      <c r="F186" s="1" t="s">
        <v>5</v>
      </c>
      <c r="G186" s="10">
        <f>IF(TbDados[[#This Row],[Receita ou Despesa]] = "Despesa", TbDados[[#This Row],[Valor absoluto]]*-1, TbDados[[#This Row],[Valor absoluto]])</f>
        <v>-77.17</v>
      </c>
    </row>
    <row r="187" spans="1:7" x14ac:dyDescent="0.25">
      <c r="A187" s="1" t="s">
        <v>213</v>
      </c>
      <c r="B187" s="12">
        <v>63.51</v>
      </c>
      <c r="C187" s="5">
        <v>44128</v>
      </c>
      <c r="D187" s="1" t="s">
        <v>12</v>
      </c>
      <c r="E187" s="1" t="s">
        <v>532</v>
      </c>
      <c r="F187" s="1" t="s">
        <v>5</v>
      </c>
      <c r="G187" s="10">
        <f>IF(TbDados[[#This Row],[Receita ou Despesa]] = "Despesa", TbDados[[#This Row],[Valor absoluto]]*-1, TbDados[[#This Row],[Valor absoluto]])</f>
        <v>-63.51</v>
      </c>
    </row>
    <row r="188" spans="1:7" x14ac:dyDescent="0.25">
      <c r="A188" s="1" t="s">
        <v>214</v>
      </c>
      <c r="B188" s="12">
        <v>58.919999999999995</v>
      </c>
      <c r="C188" s="5">
        <v>44190</v>
      </c>
      <c r="D188" s="1" t="s">
        <v>12</v>
      </c>
      <c r="E188" s="1" t="s">
        <v>532</v>
      </c>
      <c r="F188" s="1" t="s">
        <v>20</v>
      </c>
      <c r="G188" s="10">
        <f>IF(TbDados[[#This Row],[Receita ou Despesa]] = "Despesa", TbDados[[#This Row],[Valor absoluto]]*-1, TbDados[[#This Row],[Valor absoluto]])</f>
        <v>-58.919999999999995</v>
      </c>
    </row>
    <row r="189" spans="1:7" x14ac:dyDescent="0.25">
      <c r="A189" s="1" t="s">
        <v>215</v>
      </c>
      <c r="B189" s="12">
        <v>52.73</v>
      </c>
      <c r="C189" s="5">
        <v>44221</v>
      </c>
      <c r="D189" s="1" t="s">
        <v>12</v>
      </c>
      <c r="E189" s="1" t="s">
        <v>15</v>
      </c>
      <c r="F189" s="1" t="s">
        <v>19</v>
      </c>
      <c r="G189" s="10">
        <f>IF(TbDados[[#This Row],[Receita ou Despesa]] = "Despesa", TbDados[[#This Row],[Valor absoluto]]*-1, TbDados[[#This Row],[Valor absoluto]])</f>
        <v>52.73</v>
      </c>
    </row>
    <row r="190" spans="1:7" x14ac:dyDescent="0.25">
      <c r="A190" s="1" t="s">
        <v>216</v>
      </c>
      <c r="B190" s="12">
        <v>72.790000000000006</v>
      </c>
      <c r="C190" s="5">
        <v>44139</v>
      </c>
      <c r="D190" s="1" t="s">
        <v>11</v>
      </c>
      <c r="E190" s="1" t="s">
        <v>532</v>
      </c>
      <c r="F190" s="1" t="s">
        <v>3</v>
      </c>
      <c r="G190" s="10">
        <f>IF(TbDados[[#This Row],[Receita ou Despesa]] = "Despesa", TbDados[[#This Row],[Valor absoluto]]*-1, TbDados[[#This Row],[Valor absoluto]])</f>
        <v>-72.790000000000006</v>
      </c>
    </row>
    <row r="191" spans="1:7" x14ac:dyDescent="0.25">
      <c r="A191" s="1" t="s">
        <v>217</v>
      </c>
      <c r="B191" s="12">
        <v>38.559999999999995</v>
      </c>
      <c r="C191" s="5">
        <v>44182</v>
      </c>
      <c r="D191" s="1" t="s">
        <v>7</v>
      </c>
      <c r="E191" s="1" t="s">
        <v>532</v>
      </c>
      <c r="F191" s="1" t="s">
        <v>23</v>
      </c>
      <c r="G191" s="10">
        <f>IF(TbDados[[#This Row],[Receita ou Despesa]] = "Despesa", TbDados[[#This Row],[Valor absoluto]]*-1, TbDados[[#This Row],[Valor absoluto]])</f>
        <v>-38.559999999999995</v>
      </c>
    </row>
    <row r="192" spans="1:7" x14ac:dyDescent="0.25">
      <c r="A192" s="1" t="s">
        <v>218</v>
      </c>
      <c r="B192" s="12">
        <v>35.809999999999995</v>
      </c>
      <c r="C192" s="5">
        <v>44224</v>
      </c>
      <c r="D192" s="1" t="s">
        <v>9</v>
      </c>
      <c r="E192" s="1" t="s">
        <v>532</v>
      </c>
      <c r="F192" s="1" t="s">
        <v>0</v>
      </c>
      <c r="G192" s="10">
        <f>IF(TbDados[[#This Row],[Receita ou Despesa]] = "Despesa", TbDados[[#This Row],[Valor absoluto]]*-1, TbDados[[#This Row],[Valor absoluto]])</f>
        <v>-35.809999999999995</v>
      </c>
    </row>
    <row r="193" spans="1:7" x14ac:dyDescent="0.25">
      <c r="A193" s="1" t="s">
        <v>219</v>
      </c>
      <c r="B193" s="12">
        <v>44.879999999999995</v>
      </c>
      <c r="C193" s="5">
        <v>44130</v>
      </c>
      <c r="D193" s="1" t="s">
        <v>11</v>
      </c>
      <c r="E193" s="1" t="s">
        <v>532</v>
      </c>
      <c r="F193" s="1" t="s">
        <v>20</v>
      </c>
      <c r="G193" s="10">
        <f>IF(TbDados[[#This Row],[Receita ou Despesa]] = "Despesa", TbDados[[#This Row],[Valor absoluto]]*-1, TbDados[[#This Row],[Valor absoluto]])</f>
        <v>-44.879999999999995</v>
      </c>
    </row>
    <row r="194" spans="1:7" x14ac:dyDescent="0.25">
      <c r="A194" s="1" t="s">
        <v>220</v>
      </c>
      <c r="B194" s="12">
        <v>40.44</v>
      </c>
      <c r="C194" s="5">
        <v>44289</v>
      </c>
      <c r="D194" s="1" t="s">
        <v>8</v>
      </c>
      <c r="E194" s="1" t="s">
        <v>532</v>
      </c>
      <c r="F194" s="1" t="s">
        <v>5</v>
      </c>
      <c r="G194" s="10">
        <f>IF(TbDados[[#This Row],[Receita ou Despesa]] = "Despesa", TbDados[[#This Row],[Valor absoluto]]*-1, TbDados[[#This Row],[Valor absoluto]])</f>
        <v>-40.44</v>
      </c>
    </row>
    <row r="195" spans="1:7" x14ac:dyDescent="0.25">
      <c r="A195" s="1" t="s">
        <v>221</v>
      </c>
      <c r="B195" s="12">
        <v>72.190000000000012</v>
      </c>
      <c r="C195" s="5">
        <v>44265</v>
      </c>
      <c r="D195" s="1" t="s">
        <v>7</v>
      </c>
      <c r="E195" s="1" t="s">
        <v>532</v>
      </c>
      <c r="F195" s="1" t="s">
        <v>2</v>
      </c>
      <c r="G195" s="10">
        <f>IF(TbDados[[#This Row],[Receita ou Despesa]] = "Despesa", TbDados[[#This Row],[Valor absoluto]]*-1, TbDados[[#This Row],[Valor absoluto]])</f>
        <v>-72.190000000000012</v>
      </c>
    </row>
    <row r="196" spans="1:7" x14ac:dyDescent="0.25">
      <c r="A196" s="1" t="s">
        <v>222</v>
      </c>
      <c r="B196" s="12">
        <v>19.84</v>
      </c>
      <c r="C196" s="5">
        <v>44217</v>
      </c>
      <c r="D196" s="1" t="s">
        <v>10</v>
      </c>
      <c r="E196" s="1" t="s">
        <v>532</v>
      </c>
      <c r="F196" s="1" t="s">
        <v>5</v>
      </c>
      <c r="G196" s="10">
        <f>IF(TbDados[[#This Row],[Receita ou Despesa]] = "Despesa", TbDados[[#This Row],[Valor absoluto]]*-1, TbDados[[#This Row],[Valor absoluto]])</f>
        <v>-19.84</v>
      </c>
    </row>
    <row r="197" spans="1:7" x14ac:dyDescent="0.25">
      <c r="A197" s="1" t="s">
        <v>223</v>
      </c>
      <c r="B197" s="12">
        <v>8.2099999999999991</v>
      </c>
      <c r="C197" s="5">
        <v>44182</v>
      </c>
      <c r="D197" s="1" t="s">
        <v>10</v>
      </c>
      <c r="E197" s="1" t="s">
        <v>15</v>
      </c>
      <c r="F197" s="1" t="s">
        <v>520</v>
      </c>
      <c r="G197" s="10">
        <f>IF(TbDados[[#This Row],[Receita ou Despesa]] = "Despesa", TbDados[[#This Row],[Valor absoluto]]*-1, TbDados[[#This Row],[Valor absoluto]])</f>
        <v>8.2099999999999991</v>
      </c>
    </row>
    <row r="198" spans="1:7" x14ac:dyDescent="0.25">
      <c r="A198" s="1" t="s">
        <v>224</v>
      </c>
      <c r="B198" s="12">
        <v>5.38</v>
      </c>
      <c r="C198" s="5">
        <v>44266</v>
      </c>
      <c r="D198" s="1" t="s">
        <v>7</v>
      </c>
      <c r="E198" s="1" t="s">
        <v>532</v>
      </c>
      <c r="F198" s="1" t="s">
        <v>6</v>
      </c>
      <c r="G198" s="10">
        <f>IF(TbDados[[#This Row],[Receita ou Despesa]] = "Despesa", TbDados[[#This Row],[Valor absoluto]]*-1, TbDados[[#This Row],[Valor absoluto]])</f>
        <v>-5.38</v>
      </c>
    </row>
    <row r="199" spans="1:7" x14ac:dyDescent="0.25">
      <c r="A199" s="1" t="s">
        <v>225</v>
      </c>
      <c r="B199" s="12">
        <v>20.100000000000001</v>
      </c>
      <c r="C199" s="5">
        <v>44183</v>
      </c>
      <c r="D199" s="1" t="s">
        <v>8</v>
      </c>
      <c r="E199" s="1" t="s">
        <v>15</v>
      </c>
      <c r="F199" s="1" t="s">
        <v>520</v>
      </c>
      <c r="G199" s="10">
        <f>IF(TbDados[[#This Row],[Receita ou Despesa]] = "Despesa", TbDados[[#This Row],[Valor absoluto]]*-1, TbDados[[#This Row],[Valor absoluto]])</f>
        <v>20.100000000000001</v>
      </c>
    </row>
    <row r="200" spans="1:7" x14ac:dyDescent="0.25">
      <c r="A200" s="1" t="s">
        <v>226</v>
      </c>
      <c r="B200" s="12">
        <v>57.53</v>
      </c>
      <c r="C200" s="5">
        <v>44189</v>
      </c>
      <c r="D200" s="1" t="s">
        <v>9</v>
      </c>
      <c r="E200" s="1" t="s">
        <v>532</v>
      </c>
      <c r="F200" s="1" t="s">
        <v>22</v>
      </c>
      <c r="G200" s="10">
        <f>IF(TbDados[[#This Row],[Receita ou Despesa]] = "Despesa", TbDados[[#This Row],[Valor absoluto]]*-1, TbDados[[#This Row],[Valor absoluto]])</f>
        <v>-57.53</v>
      </c>
    </row>
    <row r="201" spans="1:7" x14ac:dyDescent="0.25">
      <c r="A201" s="1" t="s">
        <v>227</v>
      </c>
      <c r="B201" s="12">
        <v>29.96</v>
      </c>
      <c r="C201" s="5">
        <v>44258</v>
      </c>
      <c r="D201" s="1" t="s">
        <v>10</v>
      </c>
      <c r="E201" s="1" t="s">
        <v>532</v>
      </c>
      <c r="F201" s="1" t="s">
        <v>18</v>
      </c>
      <c r="G201" s="10">
        <f>IF(TbDados[[#This Row],[Receita ou Despesa]] = "Despesa", TbDados[[#This Row],[Valor absoluto]]*-1, TbDados[[#This Row],[Valor absoluto]])</f>
        <v>-29.96</v>
      </c>
    </row>
    <row r="202" spans="1:7" x14ac:dyDescent="0.25">
      <c r="A202" s="1" t="s">
        <v>228</v>
      </c>
      <c r="B202" s="12">
        <v>99.18</v>
      </c>
      <c r="C202" s="5">
        <v>44229</v>
      </c>
      <c r="D202" s="1" t="s">
        <v>8</v>
      </c>
      <c r="E202" s="1" t="s">
        <v>532</v>
      </c>
      <c r="F202" s="1" t="s">
        <v>23</v>
      </c>
      <c r="G202" s="10">
        <f>IF(TbDados[[#This Row],[Receita ou Despesa]] = "Despesa", TbDados[[#This Row],[Valor absoluto]]*-1, TbDados[[#This Row],[Valor absoluto]])</f>
        <v>-99.18</v>
      </c>
    </row>
    <row r="203" spans="1:7" x14ac:dyDescent="0.25">
      <c r="A203" s="1" t="s">
        <v>229</v>
      </c>
      <c r="B203" s="12">
        <v>55.68</v>
      </c>
      <c r="C203" s="5">
        <v>44228</v>
      </c>
      <c r="D203" s="1" t="s">
        <v>7</v>
      </c>
      <c r="E203" s="1" t="s">
        <v>532</v>
      </c>
      <c r="F203" s="1" t="s">
        <v>3</v>
      </c>
      <c r="G203" s="10">
        <f>IF(TbDados[[#This Row],[Receita ou Despesa]] = "Despesa", TbDados[[#This Row],[Valor absoluto]]*-1, TbDados[[#This Row],[Valor absoluto]])</f>
        <v>-55.68</v>
      </c>
    </row>
    <row r="204" spans="1:7" x14ac:dyDescent="0.25">
      <c r="A204" s="1" t="s">
        <v>230</v>
      </c>
      <c r="B204" s="12">
        <v>7.8599999999999994</v>
      </c>
      <c r="C204" s="5">
        <v>44131</v>
      </c>
      <c r="D204" s="1" t="s">
        <v>8</v>
      </c>
      <c r="E204" s="1" t="s">
        <v>532</v>
      </c>
      <c r="F204" s="1" t="s">
        <v>23</v>
      </c>
      <c r="G204" s="10">
        <f>IF(TbDados[[#This Row],[Receita ou Despesa]] = "Despesa", TbDados[[#This Row],[Valor absoluto]]*-1, TbDados[[#This Row],[Valor absoluto]])</f>
        <v>-7.8599999999999994</v>
      </c>
    </row>
    <row r="205" spans="1:7" x14ac:dyDescent="0.25">
      <c r="A205" s="1" t="s">
        <v>231</v>
      </c>
      <c r="B205" s="12">
        <v>64.02000000000001</v>
      </c>
      <c r="C205" s="5">
        <v>44228</v>
      </c>
      <c r="D205" s="1" t="s">
        <v>12</v>
      </c>
      <c r="E205" s="1" t="s">
        <v>532</v>
      </c>
      <c r="F205" s="1" t="s">
        <v>20</v>
      </c>
      <c r="G205" s="10">
        <f>IF(TbDados[[#This Row],[Receita ou Despesa]] = "Despesa", TbDados[[#This Row],[Valor absoluto]]*-1, TbDados[[#This Row],[Valor absoluto]])</f>
        <v>-64.02000000000001</v>
      </c>
    </row>
    <row r="206" spans="1:7" x14ac:dyDescent="0.25">
      <c r="A206" s="1" t="s">
        <v>232</v>
      </c>
      <c r="B206" s="12">
        <v>56.29</v>
      </c>
      <c r="C206" s="5">
        <v>44152</v>
      </c>
      <c r="D206" s="1" t="s">
        <v>12</v>
      </c>
      <c r="E206" s="1" t="s">
        <v>532</v>
      </c>
      <c r="F206" s="1" t="s">
        <v>20</v>
      </c>
      <c r="G206" s="10">
        <f>IF(TbDados[[#This Row],[Receita ou Despesa]] = "Despesa", TbDados[[#This Row],[Valor absoluto]]*-1, TbDados[[#This Row],[Valor absoluto]])</f>
        <v>-56.29</v>
      </c>
    </row>
    <row r="207" spans="1:7" x14ac:dyDescent="0.25">
      <c r="A207" s="1" t="s">
        <v>233</v>
      </c>
      <c r="B207" s="12">
        <v>1.86</v>
      </c>
      <c r="C207" s="5">
        <v>44204</v>
      </c>
      <c r="D207" s="1" t="s">
        <v>7</v>
      </c>
      <c r="E207" s="1" t="s">
        <v>532</v>
      </c>
      <c r="F207" s="1" t="s">
        <v>2</v>
      </c>
      <c r="G207" s="10">
        <f>IF(TbDados[[#This Row],[Receita ou Despesa]] = "Despesa", TbDados[[#This Row],[Valor absoluto]]*-1, TbDados[[#This Row],[Valor absoluto]])</f>
        <v>-1.86</v>
      </c>
    </row>
    <row r="208" spans="1:7" x14ac:dyDescent="0.25">
      <c r="A208" s="1" t="s">
        <v>234</v>
      </c>
      <c r="B208" s="12">
        <v>43.58</v>
      </c>
      <c r="C208" s="5">
        <v>44158</v>
      </c>
      <c r="D208" s="1" t="s">
        <v>7</v>
      </c>
      <c r="E208" s="1" t="s">
        <v>15</v>
      </c>
      <c r="F208" s="1" t="s">
        <v>520</v>
      </c>
      <c r="G208" s="10">
        <f>IF(TbDados[[#This Row],[Receita ou Despesa]] = "Despesa", TbDados[[#This Row],[Valor absoluto]]*-1, TbDados[[#This Row],[Valor absoluto]])</f>
        <v>43.58</v>
      </c>
    </row>
    <row r="209" spans="1:7" x14ac:dyDescent="0.25">
      <c r="A209" s="1" t="s">
        <v>235</v>
      </c>
      <c r="B209" s="12">
        <v>51.58</v>
      </c>
      <c r="C209" s="5">
        <v>44271</v>
      </c>
      <c r="D209" s="1" t="s">
        <v>7</v>
      </c>
      <c r="E209" s="1" t="s">
        <v>15</v>
      </c>
      <c r="F209" s="1" t="s">
        <v>520</v>
      </c>
      <c r="G209" s="10">
        <f>IF(TbDados[[#This Row],[Receita ou Despesa]] = "Despesa", TbDados[[#This Row],[Valor absoluto]]*-1, TbDados[[#This Row],[Valor absoluto]])</f>
        <v>51.58</v>
      </c>
    </row>
    <row r="210" spans="1:7" x14ac:dyDescent="0.25">
      <c r="A210" s="1" t="s">
        <v>236</v>
      </c>
      <c r="B210" s="12">
        <v>56.169999999999995</v>
      </c>
      <c r="C210" s="5">
        <v>44185</v>
      </c>
      <c r="D210" s="1" t="s">
        <v>7</v>
      </c>
      <c r="E210" s="1" t="s">
        <v>532</v>
      </c>
      <c r="F210" s="1" t="s">
        <v>6</v>
      </c>
      <c r="G210" s="10">
        <f>IF(TbDados[[#This Row],[Receita ou Despesa]] = "Despesa", TbDados[[#This Row],[Valor absoluto]]*-1, TbDados[[#This Row],[Valor absoluto]])</f>
        <v>-56.169999999999995</v>
      </c>
    </row>
    <row r="211" spans="1:7" x14ac:dyDescent="0.25">
      <c r="A211" s="1" t="s">
        <v>237</v>
      </c>
      <c r="B211" s="12">
        <v>99.13000000000001</v>
      </c>
      <c r="C211" s="5">
        <v>44245</v>
      </c>
      <c r="D211" s="1" t="s">
        <v>8</v>
      </c>
      <c r="E211" s="1" t="s">
        <v>532</v>
      </c>
      <c r="F211" s="1" t="s">
        <v>20</v>
      </c>
      <c r="G211" s="10">
        <f>IF(TbDados[[#This Row],[Receita ou Despesa]] = "Despesa", TbDados[[#This Row],[Valor absoluto]]*-1, TbDados[[#This Row],[Valor absoluto]])</f>
        <v>-99.13000000000001</v>
      </c>
    </row>
    <row r="212" spans="1:7" x14ac:dyDescent="0.25">
      <c r="A212" s="1" t="s">
        <v>238</v>
      </c>
      <c r="B212" s="12">
        <v>37.059999999999995</v>
      </c>
      <c r="C212" s="5">
        <v>44168</v>
      </c>
      <c r="D212" s="1" t="s">
        <v>12</v>
      </c>
      <c r="E212" s="1" t="s">
        <v>532</v>
      </c>
      <c r="F212" s="1" t="s">
        <v>5</v>
      </c>
      <c r="G212" s="10">
        <f>IF(TbDados[[#This Row],[Receita ou Despesa]] = "Despesa", TbDados[[#This Row],[Valor absoluto]]*-1, TbDados[[#This Row],[Valor absoluto]])</f>
        <v>-37.059999999999995</v>
      </c>
    </row>
    <row r="213" spans="1:7" x14ac:dyDescent="0.25">
      <c r="A213" s="1" t="s">
        <v>239</v>
      </c>
      <c r="B213" s="12">
        <v>81.48</v>
      </c>
      <c r="C213" s="5">
        <v>44298</v>
      </c>
      <c r="D213" s="1" t="s">
        <v>9</v>
      </c>
      <c r="E213" s="1" t="s">
        <v>532</v>
      </c>
      <c r="F213" s="1" t="s">
        <v>4</v>
      </c>
      <c r="G213" s="10">
        <f>IF(TbDados[[#This Row],[Receita ou Despesa]] = "Despesa", TbDados[[#This Row],[Valor absoluto]]*-1, TbDados[[#This Row],[Valor absoluto]])</f>
        <v>-81.48</v>
      </c>
    </row>
    <row r="214" spans="1:7" x14ac:dyDescent="0.25">
      <c r="A214" s="1" t="s">
        <v>240</v>
      </c>
      <c r="B214" s="12">
        <v>18.57</v>
      </c>
      <c r="C214" s="5">
        <v>44267</v>
      </c>
      <c r="D214" s="1" t="s">
        <v>10</v>
      </c>
      <c r="E214" s="1" t="s">
        <v>532</v>
      </c>
      <c r="F214" s="1" t="s">
        <v>18</v>
      </c>
      <c r="G214" s="10">
        <f>IF(TbDados[[#This Row],[Receita ou Despesa]] = "Despesa", TbDados[[#This Row],[Valor absoluto]]*-1, TbDados[[#This Row],[Valor absoluto]])</f>
        <v>-18.57</v>
      </c>
    </row>
    <row r="215" spans="1:7" x14ac:dyDescent="0.25">
      <c r="A215" s="1" t="s">
        <v>241</v>
      </c>
      <c r="B215" s="12">
        <v>9.49</v>
      </c>
      <c r="C215" s="5">
        <v>44210</v>
      </c>
      <c r="D215" s="1" t="s">
        <v>9</v>
      </c>
      <c r="E215" s="1" t="s">
        <v>532</v>
      </c>
      <c r="F215" s="1" t="s">
        <v>3</v>
      </c>
      <c r="G215" s="10">
        <f>IF(TbDados[[#This Row],[Receita ou Despesa]] = "Despesa", TbDados[[#This Row],[Valor absoluto]]*-1, TbDados[[#This Row],[Valor absoluto]])</f>
        <v>-9.49</v>
      </c>
    </row>
    <row r="216" spans="1:7" x14ac:dyDescent="0.25">
      <c r="A216" s="1" t="s">
        <v>242</v>
      </c>
      <c r="B216" s="12">
        <v>10.35</v>
      </c>
      <c r="C216" s="5">
        <v>44299</v>
      </c>
      <c r="D216" s="1" t="s">
        <v>7</v>
      </c>
      <c r="E216" s="1" t="s">
        <v>532</v>
      </c>
      <c r="F216" s="1" t="s">
        <v>3</v>
      </c>
      <c r="G216" s="10">
        <f>IF(TbDados[[#This Row],[Receita ou Despesa]] = "Despesa", TbDados[[#This Row],[Valor absoluto]]*-1, TbDados[[#This Row],[Valor absoluto]])</f>
        <v>-10.35</v>
      </c>
    </row>
    <row r="217" spans="1:7" x14ac:dyDescent="0.25">
      <c r="A217" s="1" t="s">
        <v>243</v>
      </c>
      <c r="B217" s="12">
        <v>44.449999999999996</v>
      </c>
      <c r="C217" s="5">
        <v>44139</v>
      </c>
      <c r="D217" s="1" t="s">
        <v>11</v>
      </c>
      <c r="E217" s="1" t="s">
        <v>532</v>
      </c>
      <c r="F217" s="1" t="s">
        <v>21</v>
      </c>
      <c r="G217" s="10">
        <f>IF(TbDados[[#This Row],[Receita ou Despesa]] = "Despesa", TbDados[[#This Row],[Valor absoluto]]*-1, TbDados[[#This Row],[Valor absoluto]])</f>
        <v>-44.449999999999996</v>
      </c>
    </row>
    <row r="218" spans="1:7" x14ac:dyDescent="0.25">
      <c r="A218" s="1" t="s">
        <v>244</v>
      </c>
      <c r="B218" s="12">
        <v>6.47</v>
      </c>
      <c r="C218" s="5">
        <v>44271</v>
      </c>
      <c r="D218" s="1" t="s">
        <v>12</v>
      </c>
      <c r="E218" s="1" t="s">
        <v>532</v>
      </c>
      <c r="F218" s="1" t="s">
        <v>3</v>
      </c>
      <c r="G218" s="10">
        <f>IF(TbDados[[#This Row],[Receita ou Despesa]] = "Despesa", TbDados[[#This Row],[Valor absoluto]]*-1, TbDados[[#This Row],[Valor absoluto]])</f>
        <v>-6.47</v>
      </c>
    </row>
    <row r="219" spans="1:7" x14ac:dyDescent="0.25">
      <c r="A219" s="1" t="s">
        <v>245</v>
      </c>
      <c r="B219" s="12">
        <v>46.93</v>
      </c>
      <c r="C219" s="5">
        <v>44261</v>
      </c>
      <c r="D219" s="1" t="s">
        <v>8</v>
      </c>
      <c r="E219" s="1" t="s">
        <v>532</v>
      </c>
      <c r="F219" s="1" t="s">
        <v>0</v>
      </c>
      <c r="G219" s="10">
        <f>IF(TbDados[[#This Row],[Receita ou Despesa]] = "Despesa", TbDados[[#This Row],[Valor absoluto]]*-1, TbDados[[#This Row],[Valor absoluto]])</f>
        <v>-46.93</v>
      </c>
    </row>
    <row r="220" spans="1:7" x14ac:dyDescent="0.25">
      <c r="A220" s="1" t="s">
        <v>246</v>
      </c>
      <c r="B220" s="12">
        <v>63.199999999999996</v>
      </c>
      <c r="C220" s="5">
        <v>44219</v>
      </c>
      <c r="D220" s="1" t="s">
        <v>11</v>
      </c>
      <c r="E220" s="1" t="s">
        <v>532</v>
      </c>
      <c r="F220" s="1" t="s">
        <v>5</v>
      </c>
      <c r="G220" s="10">
        <f>IF(TbDados[[#This Row],[Receita ou Despesa]] = "Despesa", TbDados[[#This Row],[Valor absoluto]]*-1, TbDados[[#This Row],[Valor absoluto]])</f>
        <v>-63.199999999999996</v>
      </c>
    </row>
    <row r="221" spans="1:7" x14ac:dyDescent="0.25">
      <c r="A221" s="1" t="s">
        <v>247</v>
      </c>
      <c r="B221" s="12">
        <v>84.2</v>
      </c>
      <c r="C221" s="5">
        <v>44147</v>
      </c>
      <c r="D221" s="1" t="s">
        <v>10</v>
      </c>
      <c r="E221" s="1" t="s">
        <v>532</v>
      </c>
      <c r="F221" s="1" t="s">
        <v>4</v>
      </c>
      <c r="G221" s="10">
        <f>IF(TbDados[[#This Row],[Receita ou Despesa]] = "Despesa", TbDados[[#This Row],[Valor absoluto]]*-1, TbDados[[#This Row],[Valor absoluto]])</f>
        <v>-84.2</v>
      </c>
    </row>
    <row r="222" spans="1:7" x14ac:dyDescent="0.25">
      <c r="A222" s="1" t="s">
        <v>248</v>
      </c>
      <c r="B222" s="12">
        <v>59.519999999999996</v>
      </c>
      <c r="C222" s="5">
        <v>44148</v>
      </c>
      <c r="D222" s="1" t="s">
        <v>10</v>
      </c>
      <c r="E222" s="1" t="s">
        <v>532</v>
      </c>
      <c r="F222" s="1" t="s">
        <v>1</v>
      </c>
      <c r="G222" s="10">
        <f>IF(TbDados[[#This Row],[Receita ou Despesa]] = "Despesa", TbDados[[#This Row],[Valor absoluto]]*-1, TbDados[[#This Row],[Valor absoluto]])</f>
        <v>-59.519999999999996</v>
      </c>
    </row>
    <row r="223" spans="1:7" x14ac:dyDescent="0.25">
      <c r="A223" s="1" t="s">
        <v>249</v>
      </c>
      <c r="B223" s="12">
        <v>60.37</v>
      </c>
      <c r="C223" s="5">
        <v>44123</v>
      </c>
      <c r="D223" s="1" t="s">
        <v>8</v>
      </c>
      <c r="E223" s="1" t="s">
        <v>532</v>
      </c>
      <c r="F223" s="1" t="s">
        <v>6</v>
      </c>
      <c r="G223" s="10">
        <f>IF(TbDados[[#This Row],[Receita ou Despesa]] = "Despesa", TbDados[[#This Row],[Valor absoluto]]*-1, TbDados[[#This Row],[Valor absoluto]])</f>
        <v>-60.37</v>
      </c>
    </row>
    <row r="224" spans="1:7" x14ac:dyDescent="0.25">
      <c r="A224" s="1" t="s">
        <v>250</v>
      </c>
      <c r="B224" s="12">
        <v>71.47</v>
      </c>
      <c r="C224" s="5">
        <v>44298</v>
      </c>
      <c r="D224" s="1" t="s">
        <v>7</v>
      </c>
      <c r="E224" s="1" t="s">
        <v>532</v>
      </c>
      <c r="F224" s="1" t="s">
        <v>4</v>
      </c>
      <c r="G224" s="10">
        <f>IF(TbDados[[#This Row],[Receita ou Despesa]] = "Despesa", TbDados[[#This Row],[Valor absoluto]]*-1, TbDados[[#This Row],[Valor absoluto]])</f>
        <v>-71.47</v>
      </c>
    </row>
    <row r="225" spans="1:7" x14ac:dyDescent="0.25">
      <c r="A225" s="1" t="s">
        <v>251</v>
      </c>
      <c r="B225" s="12">
        <v>15.98</v>
      </c>
      <c r="C225" s="5">
        <v>44247</v>
      </c>
      <c r="D225" s="1" t="s">
        <v>10</v>
      </c>
      <c r="E225" s="1" t="s">
        <v>532</v>
      </c>
      <c r="F225" s="1" t="s">
        <v>23</v>
      </c>
      <c r="G225" s="10">
        <f>IF(TbDados[[#This Row],[Receita ou Despesa]] = "Despesa", TbDados[[#This Row],[Valor absoluto]]*-1, TbDados[[#This Row],[Valor absoluto]])</f>
        <v>-15.98</v>
      </c>
    </row>
    <row r="226" spans="1:7" x14ac:dyDescent="0.25">
      <c r="A226" s="1" t="s">
        <v>252</v>
      </c>
      <c r="B226" s="12">
        <v>90.89</v>
      </c>
      <c r="C226" s="5">
        <v>44287</v>
      </c>
      <c r="D226" s="1" t="s">
        <v>8</v>
      </c>
      <c r="E226" s="1" t="s">
        <v>15</v>
      </c>
      <c r="F226" s="1" t="s">
        <v>520</v>
      </c>
      <c r="G226" s="10">
        <f>IF(TbDados[[#This Row],[Receita ou Despesa]] = "Despesa", TbDados[[#This Row],[Valor absoluto]]*-1, TbDados[[#This Row],[Valor absoluto]])</f>
        <v>90.89</v>
      </c>
    </row>
    <row r="227" spans="1:7" x14ac:dyDescent="0.25">
      <c r="A227" s="1" t="s">
        <v>253</v>
      </c>
      <c r="B227" s="12">
        <v>14.11</v>
      </c>
      <c r="C227" s="5">
        <v>44157</v>
      </c>
      <c r="D227" s="1" t="s">
        <v>8</v>
      </c>
      <c r="E227" s="1" t="s">
        <v>532</v>
      </c>
      <c r="F227" s="1" t="s">
        <v>3</v>
      </c>
      <c r="G227" s="10">
        <f>IF(TbDados[[#This Row],[Receita ou Despesa]] = "Despesa", TbDados[[#This Row],[Valor absoluto]]*-1, TbDados[[#This Row],[Valor absoluto]])</f>
        <v>-14.11</v>
      </c>
    </row>
    <row r="228" spans="1:7" x14ac:dyDescent="0.25">
      <c r="A228" s="1" t="s">
        <v>254</v>
      </c>
      <c r="B228" s="12">
        <v>15.879999999999999</v>
      </c>
      <c r="C228" s="5">
        <v>44195</v>
      </c>
      <c r="D228" s="1" t="s">
        <v>10</v>
      </c>
      <c r="E228" s="1" t="s">
        <v>532</v>
      </c>
      <c r="F228" s="1" t="s">
        <v>0</v>
      </c>
      <c r="G228" s="10">
        <f>IF(TbDados[[#This Row],[Receita ou Despesa]] = "Despesa", TbDados[[#This Row],[Valor absoluto]]*-1, TbDados[[#This Row],[Valor absoluto]])</f>
        <v>-15.879999999999999</v>
      </c>
    </row>
    <row r="229" spans="1:7" x14ac:dyDescent="0.25">
      <c r="A229" s="1" t="s">
        <v>255</v>
      </c>
      <c r="B229" s="12">
        <v>76.550000000000011</v>
      </c>
      <c r="C229" s="5">
        <v>44291</v>
      </c>
      <c r="D229" s="1" t="s">
        <v>11</v>
      </c>
      <c r="E229" s="1" t="s">
        <v>532</v>
      </c>
      <c r="F229" s="1" t="s">
        <v>0</v>
      </c>
      <c r="G229" s="10">
        <f>IF(TbDados[[#This Row],[Receita ou Despesa]] = "Despesa", TbDados[[#This Row],[Valor absoluto]]*-1, TbDados[[#This Row],[Valor absoluto]])</f>
        <v>-76.550000000000011</v>
      </c>
    </row>
    <row r="230" spans="1:7" x14ac:dyDescent="0.25">
      <c r="A230" s="1" t="s">
        <v>256</v>
      </c>
      <c r="B230" s="12">
        <v>8.379999999999999</v>
      </c>
      <c r="C230" s="5">
        <v>44126</v>
      </c>
      <c r="D230" s="1" t="s">
        <v>7</v>
      </c>
      <c r="E230" s="1" t="s">
        <v>532</v>
      </c>
      <c r="F230" s="1" t="s">
        <v>2</v>
      </c>
      <c r="G230" s="10">
        <f>IF(TbDados[[#This Row],[Receita ou Despesa]] = "Despesa", TbDados[[#This Row],[Valor absoluto]]*-1, TbDados[[#This Row],[Valor absoluto]])</f>
        <v>-8.379999999999999</v>
      </c>
    </row>
    <row r="231" spans="1:7" x14ac:dyDescent="0.25">
      <c r="A231" s="1" t="s">
        <v>257</v>
      </c>
      <c r="B231" s="12">
        <v>63</v>
      </c>
      <c r="C231" s="5">
        <v>44259</v>
      </c>
      <c r="D231" s="1" t="s">
        <v>9</v>
      </c>
      <c r="E231" s="1" t="s">
        <v>532</v>
      </c>
      <c r="F231" s="1" t="s">
        <v>6</v>
      </c>
      <c r="G231" s="10">
        <f>IF(TbDados[[#This Row],[Receita ou Despesa]] = "Despesa", TbDados[[#This Row],[Valor absoluto]]*-1, TbDados[[#This Row],[Valor absoluto]])</f>
        <v>-63</v>
      </c>
    </row>
    <row r="232" spans="1:7" x14ac:dyDescent="0.25">
      <c r="A232" s="1" t="s">
        <v>258</v>
      </c>
      <c r="B232" s="12">
        <v>90.84</v>
      </c>
      <c r="C232" s="5">
        <v>44226</v>
      </c>
      <c r="D232" s="1" t="s">
        <v>8</v>
      </c>
      <c r="E232" s="1" t="s">
        <v>532</v>
      </c>
      <c r="F232" s="1" t="s">
        <v>2</v>
      </c>
      <c r="G232" s="10">
        <f>IF(TbDados[[#This Row],[Receita ou Despesa]] = "Despesa", TbDados[[#This Row],[Valor absoluto]]*-1, TbDados[[#This Row],[Valor absoluto]])</f>
        <v>-90.84</v>
      </c>
    </row>
    <row r="233" spans="1:7" x14ac:dyDescent="0.25">
      <c r="A233" s="1" t="s">
        <v>259</v>
      </c>
      <c r="B233" s="12">
        <v>59.64</v>
      </c>
      <c r="C233" s="5">
        <v>44200</v>
      </c>
      <c r="D233" s="1" t="s">
        <v>8</v>
      </c>
      <c r="E233" s="1" t="s">
        <v>532</v>
      </c>
      <c r="F233" s="1" t="s">
        <v>2</v>
      </c>
      <c r="G233" s="10">
        <f>IF(TbDados[[#This Row],[Receita ou Despesa]] = "Despesa", TbDados[[#This Row],[Valor absoluto]]*-1, TbDados[[#This Row],[Valor absoluto]])</f>
        <v>-59.64</v>
      </c>
    </row>
    <row r="234" spans="1:7" x14ac:dyDescent="0.25">
      <c r="A234" s="1" t="s">
        <v>260</v>
      </c>
      <c r="B234" s="12">
        <v>3.09</v>
      </c>
      <c r="C234" s="5">
        <v>44149</v>
      </c>
      <c r="D234" s="1" t="s">
        <v>11</v>
      </c>
      <c r="E234" s="1" t="s">
        <v>532</v>
      </c>
      <c r="F234" s="1" t="s">
        <v>20</v>
      </c>
      <c r="G234" s="10">
        <f>IF(TbDados[[#This Row],[Receita ou Despesa]] = "Despesa", TbDados[[#This Row],[Valor absoluto]]*-1, TbDados[[#This Row],[Valor absoluto]])</f>
        <v>-3.09</v>
      </c>
    </row>
    <row r="235" spans="1:7" x14ac:dyDescent="0.25">
      <c r="A235" s="1" t="s">
        <v>261</v>
      </c>
      <c r="B235" s="12">
        <v>60.97</v>
      </c>
      <c r="C235" s="5">
        <v>44266</v>
      </c>
      <c r="D235" s="1" t="s">
        <v>10</v>
      </c>
      <c r="E235" s="1" t="s">
        <v>532</v>
      </c>
      <c r="F235" s="1" t="s">
        <v>2</v>
      </c>
      <c r="G235" s="10">
        <f>IF(TbDados[[#This Row],[Receita ou Despesa]] = "Despesa", TbDados[[#This Row],[Valor absoluto]]*-1, TbDados[[#This Row],[Valor absoluto]])</f>
        <v>-60.97</v>
      </c>
    </row>
    <row r="236" spans="1:7" x14ac:dyDescent="0.25">
      <c r="A236" s="1" t="s">
        <v>262</v>
      </c>
      <c r="B236" s="12">
        <v>65.410000000000011</v>
      </c>
      <c r="C236" s="5">
        <v>44169</v>
      </c>
      <c r="D236" s="1" t="s">
        <v>11</v>
      </c>
      <c r="E236" s="1" t="s">
        <v>532</v>
      </c>
      <c r="F236" s="1" t="s">
        <v>20</v>
      </c>
      <c r="G236" s="10">
        <f>IF(TbDados[[#This Row],[Receita ou Despesa]] = "Despesa", TbDados[[#This Row],[Valor absoluto]]*-1, TbDados[[#This Row],[Valor absoluto]])</f>
        <v>-65.410000000000011</v>
      </c>
    </row>
    <row r="237" spans="1:7" x14ac:dyDescent="0.25">
      <c r="A237" s="1" t="s">
        <v>263</v>
      </c>
      <c r="B237" s="12">
        <v>28.62</v>
      </c>
      <c r="C237" s="5">
        <v>44260</v>
      </c>
      <c r="D237" s="1" t="s">
        <v>11</v>
      </c>
      <c r="E237" s="1" t="s">
        <v>15</v>
      </c>
      <c r="F237" s="1" t="s">
        <v>520</v>
      </c>
      <c r="G237" s="10">
        <f>IF(TbDados[[#This Row],[Receita ou Despesa]] = "Despesa", TbDados[[#This Row],[Valor absoluto]]*-1, TbDados[[#This Row],[Valor absoluto]])</f>
        <v>28.62</v>
      </c>
    </row>
    <row r="238" spans="1:7" x14ac:dyDescent="0.25">
      <c r="A238" s="1" t="s">
        <v>264</v>
      </c>
      <c r="B238" s="12">
        <v>79.7</v>
      </c>
      <c r="C238" s="5">
        <v>44126</v>
      </c>
      <c r="D238" s="1" t="s">
        <v>12</v>
      </c>
      <c r="E238" s="1" t="s">
        <v>15</v>
      </c>
      <c r="F238" s="1" t="s">
        <v>19</v>
      </c>
      <c r="G238" s="10">
        <f>IF(TbDados[[#This Row],[Receita ou Despesa]] = "Despesa", TbDados[[#This Row],[Valor absoluto]]*-1, TbDados[[#This Row],[Valor absoluto]])</f>
        <v>79.7</v>
      </c>
    </row>
    <row r="239" spans="1:7" x14ac:dyDescent="0.25">
      <c r="A239" s="1" t="s">
        <v>265</v>
      </c>
      <c r="B239" s="12">
        <v>65.78</v>
      </c>
      <c r="C239" s="5">
        <v>44134</v>
      </c>
      <c r="D239" s="1" t="s">
        <v>10</v>
      </c>
      <c r="E239" s="1" t="s">
        <v>532</v>
      </c>
      <c r="F239" s="1" t="s">
        <v>1</v>
      </c>
      <c r="G239" s="10">
        <f>IF(TbDados[[#This Row],[Receita ou Despesa]] = "Despesa", TbDados[[#This Row],[Valor absoluto]]*-1, TbDados[[#This Row],[Valor absoluto]])</f>
        <v>-65.78</v>
      </c>
    </row>
    <row r="240" spans="1:7" x14ac:dyDescent="0.25">
      <c r="A240" s="1" t="s">
        <v>266</v>
      </c>
      <c r="B240" s="12">
        <v>17.900000000000002</v>
      </c>
      <c r="C240" s="5">
        <v>44247</v>
      </c>
      <c r="D240" s="1" t="s">
        <v>7</v>
      </c>
      <c r="E240" s="1" t="s">
        <v>532</v>
      </c>
      <c r="F240" s="1" t="s">
        <v>1</v>
      </c>
      <c r="G240" s="10">
        <f>IF(TbDados[[#This Row],[Receita ou Despesa]] = "Despesa", TbDados[[#This Row],[Valor absoluto]]*-1, TbDados[[#This Row],[Valor absoluto]])</f>
        <v>-17.900000000000002</v>
      </c>
    </row>
    <row r="241" spans="1:7" x14ac:dyDescent="0.25">
      <c r="A241" s="1" t="s">
        <v>267</v>
      </c>
      <c r="B241" s="12">
        <v>14.7</v>
      </c>
      <c r="C241" s="5">
        <v>44142</v>
      </c>
      <c r="D241" s="1" t="s">
        <v>7</v>
      </c>
      <c r="E241" s="1" t="s">
        <v>532</v>
      </c>
      <c r="F241" s="1" t="s">
        <v>2</v>
      </c>
      <c r="G241" s="10">
        <f>IF(TbDados[[#This Row],[Receita ou Despesa]] = "Despesa", TbDados[[#This Row],[Valor absoluto]]*-1, TbDados[[#This Row],[Valor absoluto]])</f>
        <v>-14.7</v>
      </c>
    </row>
    <row r="242" spans="1:7" x14ac:dyDescent="0.25">
      <c r="A242" s="1" t="s">
        <v>268</v>
      </c>
      <c r="B242" s="12">
        <v>74.210000000000008</v>
      </c>
      <c r="C242" s="5">
        <v>44145</v>
      </c>
      <c r="D242" s="1" t="s">
        <v>8</v>
      </c>
      <c r="E242" s="1" t="s">
        <v>532</v>
      </c>
      <c r="F242" s="1" t="s">
        <v>4</v>
      </c>
      <c r="G242" s="10">
        <f>IF(TbDados[[#This Row],[Receita ou Despesa]] = "Despesa", TbDados[[#This Row],[Valor absoluto]]*-1, TbDados[[#This Row],[Valor absoluto]])</f>
        <v>-74.210000000000008</v>
      </c>
    </row>
    <row r="243" spans="1:7" x14ac:dyDescent="0.25">
      <c r="A243" s="1" t="s">
        <v>269</v>
      </c>
      <c r="B243" s="12">
        <v>76.84</v>
      </c>
      <c r="C243" s="5">
        <v>44286</v>
      </c>
      <c r="D243" s="1" t="s">
        <v>9</v>
      </c>
      <c r="E243" s="1" t="s">
        <v>532</v>
      </c>
      <c r="F243" s="1" t="s">
        <v>4</v>
      </c>
      <c r="G243" s="10">
        <f>IF(TbDados[[#This Row],[Receita ou Despesa]] = "Despesa", TbDados[[#This Row],[Valor absoluto]]*-1, TbDados[[#This Row],[Valor absoluto]])</f>
        <v>-76.84</v>
      </c>
    </row>
    <row r="244" spans="1:7" x14ac:dyDescent="0.25">
      <c r="A244" s="1" t="s">
        <v>270</v>
      </c>
      <c r="B244" s="12">
        <v>8.75</v>
      </c>
      <c r="C244" s="5">
        <v>44266</v>
      </c>
      <c r="D244" s="1" t="s">
        <v>9</v>
      </c>
      <c r="E244" s="1" t="s">
        <v>532</v>
      </c>
      <c r="F244" s="1" t="s">
        <v>23</v>
      </c>
      <c r="G244" s="10">
        <f>IF(TbDados[[#This Row],[Receita ou Despesa]] = "Despesa", TbDados[[#This Row],[Valor absoluto]]*-1, TbDados[[#This Row],[Valor absoluto]])</f>
        <v>-8.75</v>
      </c>
    </row>
    <row r="245" spans="1:7" x14ac:dyDescent="0.25">
      <c r="A245" s="1" t="s">
        <v>271</v>
      </c>
      <c r="B245" s="12">
        <v>55.76</v>
      </c>
      <c r="C245" s="5">
        <v>44117</v>
      </c>
      <c r="D245" s="1" t="s">
        <v>11</v>
      </c>
      <c r="E245" s="1" t="s">
        <v>532</v>
      </c>
      <c r="F245" s="1" t="s">
        <v>20</v>
      </c>
      <c r="G245" s="10">
        <f>IF(TbDados[[#This Row],[Receita ou Despesa]] = "Despesa", TbDados[[#This Row],[Valor absoluto]]*-1, TbDados[[#This Row],[Valor absoluto]])</f>
        <v>-55.76</v>
      </c>
    </row>
    <row r="246" spans="1:7" x14ac:dyDescent="0.25">
      <c r="A246" s="1" t="s">
        <v>272</v>
      </c>
      <c r="B246" s="12">
        <v>64.33</v>
      </c>
      <c r="C246" s="5">
        <v>44254</v>
      </c>
      <c r="D246" s="1" t="s">
        <v>12</v>
      </c>
      <c r="E246" s="1" t="s">
        <v>532</v>
      </c>
      <c r="F246" s="1" t="s">
        <v>6</v>
      </c>
      <c r="G246" s="10">
        <f>IF(TbDados[[#This Row],[Receita ou Despesa]] = "Despesa", TbDados[[#This Row],[Valor absoluto]]*-1, TbDados[[#This Row],[Valor absoluto]])</f>
        <v>-64.33</v>
      </c>
    </row>
    <row r="247" spans="1:7" x14ac:dyDescent="0.25">
      <c r="A247" s="1" t="s">
        <v>273</v>
      </c>
      <c r="B247" s="12">
        <v>54.879999999999995</v>
      </c>
      <c r="C247" s="5">
        <v>44285</v>
      </c>
      <c r="D247" s="1" t="s">
        <v>8</v>
      </c>
      <c r="E247" s="1" t="s">
        <v>532</v>
      </c>
      <c r="F247" s="1" t="s">
        <v>20</v>
      </c>
      <c r="G247" s="10">
        <f>IF(TbDados[[#This Row],[Receita ou Despesa]] = "Despesa", TbDados[[#This Row],[Valor absoluto]]*-1, TbDados[[#This Row],[Valor absoluto]])</f>
        <v>-54.879999999999995</v>
      </c>
    </row>
    <row r="248" spans="1:7" x14ac:dyDescent="0.25">
      <c r="A248" s="1" t="s">
        <v>274</v>
      </c>
      <c r="B248" s="12">
        <v>5.13</v>
      </c>
      <c r="C248" s="5">
        <v>44154</v>
      </c>
      <c r="D248" s="1" t="s">
        <v>7</v>
      </c>
      <c r="E248" s="1" t="s">
        <v>532</v>
      </c>
      <c r="F248" s="1" t="s">
        <v>23</v>
      </c>
      <c r="G248" s="10">
        <f>IF(TbDados[[#This Row],[Receita ou Despesa]] = "Despesa", TbDados[[#This Row],[Valor absoluto]]*-1, TbDados[[#This Row],[Valor absoluto]])</f>
        <v>-5.13</v>
      </c>
    </row>
    <row r="249" spans="1:7" x14ac:dyDescent="0.25">
      <c r="A249" s="1" t="s">
        <v>275</v>
      </c>
      <c r="B249" s="12">
        <v>49.68</v>
      </c>
      <c r="C249" s="5">
        <v>44156</v>
      </c>
      <c r="D249" s="1" t="s">
        <v>10</v>
      </c>
      <c r="E249" s="1" t="s">
        <v>532</v>
      </c>
      <c r="F249" s="1" t="s">
        <v>5</v>
      </c>
      <c r="G249" s="10">
        <f>IF(TbDados[[#This Row],[Receita ou Despesa]] = "Despesa", TbDados[[#This Row],[Valor absoluto]]*-1, TbDados[[#This Row],[Valor absoluto]])</f>
        <v>-49.68</v>
      </c>
    </row>
    <row r="250" spans="1:7" x14ac:dyDescent="0.25">
      <c r="A250" s="1" t="s">
        <v>276</v>
      </c>
      <c r="B250" s="12">
        <v>48.46</v>
      </c>
      <c r="C250" s="5">
        <v>44118</v>
      </c>
      <c r="D250" s="1" t="s">
        <v>7</v>
      </c>
      <c r="E250" s="1" t="s">
        <v>532</v>
      </c>
      <c r="F250" s="1" t="s">
        <v>23</v>
      </c>
      <c r="G250" s="10">
        <f>IF(TbDados[[#This Row],[Receita ou Despesa]] = "Despesa", TbDados[[#This Row],[Valor absoluto]]*-1, TbDados[[#This Row],[Valor absoluto]])</f>
        <v>-48.46</v>
      </c>
    </row>
    <row r="251" spans="1:7" x14ac:dyDescent="0.25">
      <c r="A251" s="1" t="s">
        <v>277</v>
      </c>
      <c r="B251" s="12">
        <v>4.97</v>
      </c>
      <c r="C251" s="5">
        <v>44213</v>
      </c>
      <c r="D251" s="1" t="s">
        <v>12</v>
      </c>
      <c r="E251" s="1" t="s">
        <v>532</v>
      </c>
      <c r="F251" s="1" t="s">
        <v>20</v>
      </c>
      <c r="G251" s="10">
        <f>IF(TbDados[[#This Row],[Receita ou Despesa]] = "Despesa", TbDados[[#This Row],[Valor absoluto]]*-1, TbDados[[#This Row],[Valor absoluto]])</f>
        <v>-4.97</v>
      </c>
    </row>
    <row r="252" spans="1:7" x14ac:dyDescent="0.25">
      <c r="A252" s="1" t="s">
        <v>278</v>
      </c>
      <c r="B252" s="12">
        <v>85.78</v>
      </c>
      <c r="C252" s="5">
        <v>44163</v>
      </c>
      <c r="D252" s="1" t="s">
        <v>8</v>
      </c>
      <c r="E252" s="1" t="s">
        <v>532</v>
      </c>
      <c r="F252" s="1" t="s">
        <v>3</v>
      </c>
      <c r="G252" s="10">
        <f>IF(TbDados[[#This Row],[Receita ou Despesa]] = "Despesa", TbDados[[#This Row],[Valor absoluto]]*-1, TbDados[[#This Row],[Valor absoluto]])</f>
        <v>-85.78</v>
      </c>
    </row>
    <row r="253" spans="1:7" x14ac:dyDescent="0.25">
      <c r="A253" s="1" t="s">
        <v>279</v>
      </c>
      <c r="B253" s="12">
        <v>19.23</v>
      </c>
      <c r="C253" s="5">
        <v>44154</v>
      </c>
      <c r="D253" s="1" t="s">
        <v>9</v>
      </c>
      <c r="E253" s="1" t="s">
        <v>532</v>
      </c>
      <c r="F253" s="1" t="s">
        <v>6</v>
      </c>
      <c r="G253" s="10">
        <f>IF(TbDados[[#This Row],[Receita ou Despesa]] = "Despesa", TbDados[[#This Row],[Valor absoluto]]*-1, TbDados[[#This Row],[Valor absoluto]])</f>
        <v>-19.23</v>
      </c>
    </row>
    <row r="254" spans="1:7" x14ac:dyDescent="0.25">
      <c r="A254" s="1" t="s">
        <v>280</v>
      </c>
      <c r="B254" s="12">
        <v>36.419999999999995</v>
      </c>
      <c r="C254" s="5">
        <v>44189</v>
      </c>
      <c r="D254" s="1" t="s">
        <v>7</v>
      </c>
      <c r="E254" s="1" t="s">
        <v>532</v>
      </c>
      <c r="F254" s="1" t="s">
        <v>18</v>
      </c>
      <c r="G254" s="10">
        <f>IF(TbDados[[#This Row],[Receita ou Despesa]] = "Despesa", TbDados[[#This Row],[Valor absoluto]]*-1, TbDados[[#This Row],[Valor absoluto]])</f>
        <v>-36.419999999999995</v>
      </c>
    </row>
    <row r="255" spans="1:7" x14ac:dyDescent="0.25">
      <c r="A255" s="1" t="s">
        <v>281</v>
      </c>
      <c r="B255" s="12">
        <v>84.77000000000001</v>
      </c>
      <c r="C255" s="5">
        <v>44281</v>
      </c>
      <c r="D255" s="1" t="s">
        <v>11</v>
      </c>
      <c r="E255" s="1" t="s">
        <v>532</v>
      </c>
      <c r="F255" s="1" t="s">
        <v>6</v>
      </c>
      <c r="G255" s="10">
        <f>IF(TbDados[[#This Row],[Receita ou Despesa]] = "Despesa", TbDados[[#This Row],[Valor absoluto]]*-1, TbDados[[#This Row],[Valor absoluto]])</f>
        <v>-84.77000000000001</v>
      </c>
    </row>
    <row r="256" spans="1:7" x14ac:dyDescent="0.25">
      <c r="A256" s="1" t="s">
        <v>282</v>
      </c>
      <c r="B256" s="12">
        <v>18.48</v>
      </c>
      <c r="C256" s="5">
        <v>44131</v>
      </c>
      <c r="D256" s="1" t="s">
        <v>12</v>
      </c>
      <c r="E256" s="1" t="s">
        <v>532</v>
      </c>
      <c r="F256" s="1" t="s">
        <v>20</v>
      </c>
      <c r="G256" s="10">
        <f>IF(TbDados[[#This Row],[Receita ou Despesa]] = "Despesa", TbDados[[#This Row],[Valor absoluto]]*-1, TbDados[[#This Row],[Valor absoluto]])</f>
        <v>-18.48</v>
      </c>
    </row>
    <row r="257" spans="1:7" x14ac:dyDescent="0.25">
      <c r="A257" s="1" t="s">
        <v>283</v>
      </c>
      <c r="B257" s="12">
        <v>68.850000000000009</v>
      </c>
      <c r="C257" s="5">
        <v>44131</v>
      </c>
      <c r="D257" s="1" t="s">
        <v>7</v>
      </c>
      <c r="E257" s="1" t="s">
        <v>15</v>
      </c>
      <c r="F257" s="1" t="s">
        <v>19</v>
      </c>
      <c r="G257" s="10">
        <f>IF(TbDados[[#This Row],[Receita ou Despesa]] = "Despesa", TbDados[[#This Row],[Valor absoluto]]*-1, TbDados[[#This Row],[Valor absoluto]])</f>
        <v>68.850000000000009</v>
      </c>
    </row>
    <row r="258" spans="1:7" x14ac:dyDescent="0.25">
      <c r="A258" s="1" t="s">
        <v>284</v>
      </c>
      <c r="B258" s="12">
        <v>5.01</v>
      </c>
      <c r="C258" s="5">
        <v>44199</v>
      </c>
      <c r="D258" s="1" t="s">
        <v>8</v>
      </c>
      <c r="E258" s="1" t="s">
        <v>15</v>
      </c>
      <c r="F258" s="1" t="s">
        <v>520</v>
      </c>
      <c r="G258" s="10">
        <f>IF(TbDados[[#This Row],[Receita ou Despesa]] = "Despesa", TbDados[[#This Row],[Valor absoluto]]*-1, TbDados[[#This Row],[Valor absoluto]])</f>
        <v>5.01</v>
      </c>
    </row>
    <row r="259" spans="1:7" x14ac:dyDescent="0.25">
      <c r="A259" s="1" t="s">
        <v>285</v>
      </c>
      <c r="B259" s="12">
        <v>64.86</v>
      </c>
      <c r="C259" s="5">
        <v>44222</v>
      </c>
      <c r="D259" s="1" t="s">
        <v>8</v>
      </c>
      <c r="E259" s="1" t="s">
        <v>15</v>
      </c>
      <c r="F259" s="1" t="s">
        <v>520</v>
      </c>
      <c r="G259" s="10">
        <f>IF(TbDados[[#This Row],[Receita ou Despesa]] = "Despesa", TbDados[[#This Row],[Valor absoluto]]*-1, TbDados[[#This Row],[Valor absoluto]])</f>
        <v>64.86</v>
      </c>
    </row>
    <row r="260" spans="1:7" x14ac:dyDescent="0.25">
      <c r="A260" s="1" t="s">
        <v>286</v>
      </c>
      <c r="B260" s="12">
        <v>58.12</v>
      </c>
      <c r="C260" s="5">
        <v>44251</v>
      </c>
      <c r="D260" s="1" t="s">
        <v>10</v>
      </c>
      <c r="E260" s="1" t="s">
        <v>532</v>
      </c>
      <c r="F260" s="1" t="s">
        <v>5</v>
      </c>
      <c r="G260" s="10">
        <f>IF(TbDados[[#This Row],[Receita ou Despesa]] = "Despesa", TbDados[[#This Row],[Valor absoluto]]*-1, TbDados[[#This Row],[Valor absoluto]])</f>
        <v>-58.12</v>
      </c>
    </row>
    <row r="261" spans="1:7" x14ac:dyDescent="0.25">
      <c r="A261" s="1" t="s">
        <v>287</v>
      </c>
      <c r="B261" s="12">
        <v>21.85</v>
      </c>
      <c r="C261" s="5">
        <v>44176</v>
      </c>
      <c r="D261" s="1" t="s">
        <v>10</v>
      </c>
      <c r="E261" s="1" t="s">
        <v>532</v>
      </c>
      <c r="F261" s="1" t="s">
        <v>6</v>
      </c>
      <c r="G261" s="10">
        <f>IF(TbDados[[#This Row],[Receita ou Despesa]] = "Despesa", TbDados[[#This Row],[Valor absoluto]]*-1, TbDados[[#This Row],[Valor absoluto]])</f>
        <v>-21.85</v>
      </c>
    </row>
    <row r="262" spans="1:7" x14ac:dyDescent="0.25">
      <c r="A262" s="1" t="s">
        <v>288</v>
      </c>
      <c r="B262" s="12">
        <v>98.76</v>
      </c>
      <c r="C262" s="5">
        <v>44298</v>
      </c>
      <c r="D262" s="1" t="s">
        <v>11</v>
      </c>
      <c r="E262" s="1" t="s">
        <v>532</v>
      </c>
      <c r="F262" s="1" t="s">
        <v>22</v>
      </c>
      <c r="G262" s="10">
        <f>IF(TbDados[[#This Row],[Receita ou Despesa]] = "Despesa", TbDados[[#This Row],[Valor absoluto]]*-1, TbDados[[#This Row],[Valor absoluto]])</f>
        <v>-98.76</v>
      </c>
    </row>
    <row r="263" spans="1:7" x14ac:dyDescent="0.25">
      <c r="A263" s="1" t="s">
        <v>289</v>
      </c>
      <c r="B263" s="12">
        <v>82.910000000000011</v>
      </c>
      <c r="C263" s="5">
        <v>44216</v>
      </c>
      <c r="D263" s="1" t="s">
        <v>10</v>
      </c>
      <c r="E263" s="1" t="s">
        <v>532</v>
      </c>
      <c r="F263" s="1" t="s">
        <v>18</v>
      </c>
      <c r="G263" s="10">
        <f>IF(TbDados[[#This Row],[Receita ou Despesa]] = "Despesa", TbDados[[#This Row],[Valor absoluto]]*-1, TbDados[[#This Row],[Valor absoluto]])</f>
        <v>-82.910000000000011</v>
      </c>
    </row>
    <row r="264" spans="1:7" x14ac:dyDescent="0.25">
      <c r="A264" s="1" t="s">
        <v>290</v>
      </c>
      <c r="B264" s="12">
        <v>68.48</v>
      </c>
      <c r="C264" s="5">
        <v>44124</v>
      </c>
      <c r="D264" s="1" t="s">
        <v>11</v>
      </c>
      <c r="E264" s="1" t="s">
        <v>532</v>
      </c>
      <c r="F264" s="1" t="s">
        <v>21</v>
      </c>
      <c r="G264" s="10">
        <f>IF(TbDados[[#This Row],[Receita ou Despesa]] = "Despesa", TbDados[[#This Row],[Valor absoluto]]*-1, TbDados[[#This Row],[Valor absoluto]])</f>
        <v>-68.48</v>
      </c>
    </row>
    <row r="265" spans="1:7" x14ac:dyDescent="0.25">
      <c r="A265" s="1" t="s">
        <v>291</v>
      </c>
      <c r="B265" s="12">
        <v>59.72</v>
      </c>
      <c r="C265" s="5">
        <v>44212</v>
      </c>
      <c r="D265" s="1" t="s">
        <v>7</v>
      </c>
      <c r="E265" s="1" t="s">
        <v>532</v>
      </c>
      <c r="F265" s="1" t="s">
        <v>2</v>
      </c>
      <c r="G265" s="10">
        <f>IF(TbDados[[#This Row],[Receita ou Despesa]] = "Despesa", TbDados[[#This Row],[Valor absoluto]]*-1, TbDados[[#This Row],[Valor absoluto]])</f>
        <v>-59.72</v>
      </c>
    </row>
    <row r="266" spans="1:7" x14ac:dyDescent="0.25">
      <c r="A266" s="1" t="s">
        <v>292</v>
      </c>
      <c r="B266" s="12">
        <v>58.97</v>
      </c>
      <c r="C266" s="5">
        <v>44117</v>
      </c>
      <c r="D266" s="1" t="s">
        <v>10</v>
      </c>
      <c r="E266" s="1" t="s">
        <v>532</v>
      </c>
      <c r="F266" s="1" t="s">
        <v>21</v>
      </c>
      <c r="G266" s="10">
        <f>IF(TbDados[[#This Row],[Receita ou Despesa]] = "Despesa", TbDados[[#This Row],[Valor absoluto]]*-1, TbDados[[#This Row],[Valor absoluto]])</f>
        <v>-58.97</v>
      </c>
    </row>
    <row r="267" spans="1:7" x14ac:dyDescent="0.25">
      <c r="A267" s="1" t="s">
        <v>293</v>
      </c>
      <c r="B267" s="12">
        <v>14.34</v>
      </c>
      <c r="C267" s="5">
        <v>44127</v>
      </c>
      <c r="D267" s="1" t="s">
        <v>11</v>
      </c>
      <c r="E267" s="1" t="s">
        <v>532</v>
      </c>
      <c r="F267" s="1" t="s">
        <v>2</v>
      </c>
      <c r="G267" s="10">
        <f>IF(TbDados[[#This Row],[Receita ou Despesa]] = "Despesa", TbDados[[#This Row],[Valor absoluto]]*-1, TbDados[[#This Row],[Valor absoluto]])</f>
        <v>-14.34</v>
      </c>
    </row>
    <row r="268" spans="1:7" x14ac:dyDescent="0.25">
      <c r="A268" s="1" t="s">
        <v>294</v>
      </c>
      <c r="B268" s="12">
        <v>94.690000000000012</v>
      </c>
      <c r="C268" s="5">
        <v>44140</v>
      </c>
      <c r="D268" s="1" t="s">
        <v>7</v>
      </c>
      <c r="E268" s="1" t="s">
        <v>532</v>
      </c>
      <c r="F268" s="1" t="s">
        <v>4</v>
      </c>
      <c r="G268" s="10">
        <f>IF(TbDados[[#This Row],[Receita ou Despesa]] = "Despesa", TbDados[[#This Row],[Valor absoluto]]*-1, TbDados[[#This Row],[Valor absoluto]])</f>
        <v>-94.690000000000012</v>
      </c>
    </row>
    <row r="269" spans="1:7" x14ac:dyDescent="0.25">
      <c r="A269" s="1" t="s">
        <v>295</v>
      </c>
      <c r="B269" s="12">
        <v>37.64</v>
      </c>
      <c r="C269" s="5">
        <v>44223</v>
      </c>
      <c r="D269" s="1" t="s">
        <v>12</v>
      </c>
      <c r="E269" s="1" t="s">
        <v>532</v>
      </c>
      <c r="F269" s="1" t="s">
        <v>3</v>
      </c>
      <c r="G269" s="10">
        <f>IF(TbDados[[#This Row],[Receita ou Despesa]] = "Despesa", TbDados[[#This Row],[Valor absoluto]]*-1, TbDados[[#This Row],[Valor absoluto]])</f>
        <v>-37.64</v>
      </c>
    </row>
    <row r="270" spans="1:7" x14ac:dyDescent="0.25">
      <c r="A270" s="1" t="s">
        <v>296</v>
      </c>
      <c r="B270" s="12">
        <v>48.1</v>
      </c>
      <c r="C270" s="5">
        <v>44273</v>
      </c>
      <c r="D270" s="1" t="s">
        <v>11</v>
      </c>
      <c r="E270" s="1" t="s">
        <v>15</v>
      </c>
      <c r="F270" s="1" t="s">
        <v>19</v>
      </c>
      <c r="G270" s="10">
        <f>IF(TbDados[[#This Row],[Receita ou Despesa]] = "Despesa", TbDados[[#This Row],[Valor absoluto]]*-1, TbDados[[#This Row],[Valor absoluto]])</f>
        <v>48.1</v>
      </c>
    </row>
    <row r="271" spans="1:7" x14ac:dyDescent="0.25">
      <c r="A271" s="1" t="s">
        <v>297</v>
      </c>
      <c r="B271" s="12">
        <v>53.79</v>
      </c>
      <c r="C271" s="5">
        <v>44218</v>
      </c>
      <c r="D271" s="1" t="s">
        <v>11</v>
      </c>
      <c r="E271" s="1" t="s">
        <v>532</v>
      </c>
      <c r="F271" s="1" t="s">
        <v>4</v>
      </c>
      <c r="G271" s="10">
        <f>IF(TbDados[[#This Row],[Receita ou Despesa]] = "Despesa", TbDados[[#This Row],[Valor absoluto]]*-1, TbDados[[#This Row],[Valor absoluto]])</f>
        <v>-53.79</v>
      </c>
    </row>
    <row r="272" spans="1:7" x14ac:dyDescent="0.25">
      <c r="A272" s="1" t="s">
        <v>298</v>
      </c>
      <c r="B272" s="12">
        <v>78.08</v>
      </c>
      <c r="C272" s="5">
        <v>44186</v>
      </c>
      <c r="D272" s="1" t="s">
        <v>10</v>
      </c>
      <c r="E272" s="1" t="s">
        <v>532</v>
      </c>
      <c r="F272" s="1" t="s">
        <v>3</v>
      </c>
      <c r="G272" s="10">
        <f>IF(TbDados[[#This Row],[Receita ou Despesa]] = "Despesa", TbDados[[#This Row],[Valor absoluto]]*-1, TbDados[[#This Row],[Valor absoluto]])</f>
        <v>-78.08</v>
      </c>
    </row>
    <row r="273" spans="1:7" x14ac:dyDescent="0.25">
      <c r="A273" s="1" t="s">
        <v>299</v>
      </c>
      <c r="B273" s="12">
        <v>36.51</v>
      </c>
      <c r="C273" s="5">
        <v>44129</v>
      </c>
      <c r="D273" s="1" t="s">
        <v>9</v>
      </c>
      <c r="E273" s="1" t="s">
        <v>532</v>
      </c>
      <c r="F273" s="1" t="s">
        <v>21</v>
      </c>
      <c r="G273" s="10">
        <f>IF(TbDados[[#This Row],[Receita ou Despesa]] = "Despesa", TbDados[[#This Row],[Valor absoluto]]*-1, TbDados[[#This Row],[Valor absoluto]])</f>
        <v>-36.51</v>
      </c>
    </row>
    <row r="274" spans="1:7" x14ac:dyDescent="0.25">
      <c r="A274" s="1" t="s">
        <v>300</v>
      </c>
      <c r="B274" s="12">
        <v>50.41</v>
      </c>
      <c r="C274" s="5">
        <v>44249</v>
      </c>
      <c r="D274" s="1" t="s">
        <v>9</v>
      </c>
      <c r="E274" s="1" t="s">
        <v>532</v>
      </c>
      <c r="F274" s="1" t="s">
        <v>6</v>
      </c>
      <c r="G274" s="10">
        <f>IF(TbDados[[#This Row],[Receita ou Despesa]] = "Despesa", TbDados[[#This Row],[Valor absoluto]]*-1, TbDados[[#This Row],[Valor absoluto]])</f>
        <v>-50.41</v>
      </c>
    </row>
    <row r="275" spans="1:7" x14ac:dyDescent="0.25">
      <c r="A275" s="1" t="s">
        <v>301</v>
      </c>
      <c r="B275" s="12">
        <v>86.410000000000011</v>
      </c>
      <c r="C275" s="5">
        <v>44239</v>
      </c>
      <c r="D275" s="1" t="s">
        <v>11</v>
      </c>
      <c r="E275" s="1" t="s">
        <v>532</v>
      </c>
      <c r="F275" s="1" t="s">
        <v>20</v>
      </c>
      <c r="G275" s="10">
        <f>IF(TbDados[[#This Row],[Receita ou Despesa]] = "Despesa", TbDados[[#This Row],[Valor absoluto]]*-1, TbDados[[#This Row],[Valor absoluto]])</f>
        <v>-86.410000000000011</v>
      </c>
    </row>
    <row r="276" spans="1:7" x14ac:dyDescent="0.25">
      <c r="A276" s="1" t="s">
        <v>302</v>
      </c>
      <c r="B276" s="12">
        <v>5.77</v>
      </c>
      <c r="C276" s="5">
        <v>44200</v>
      </c>
      <c r="D276" s="1" t="s">
        <v>11</v>
      </c>
      <c r="E276" s="1" t="s">
        <v>532</v>
      </c>
      <c r="F276" s="1" t="s">
        <v>5</v>
      </c>
      <c r="G276" s="10">
        <f>IF(TbDados[[#This Row],[Receita ou Despesa]] = "Despesa", TbDados[[#This Row],[Valor absoluto]]*-1, TbDados[[#This Row],[Valor absoluto]])</f>
        <v>-5.77</v>
      </c>
    </row>
    <row r="277" spans="1:7" x14ac:dyDescent="0.25">
      <c r="A277" s="1" t="s">
        <v>303</v>
      </c>
      <c r="B277" s="12">
        <v>67.62</v>
      </c>
      <c r="C277" s="5">
        <v>44239</v>
      </c>
      <c r="D277" s="1" t="s">
        <v>7</v>
      </c>
      <c r="E277" s="1" t="s">
        <v>15</v>
      </c>
      <c r="F277" s="1" t="s">
        <v>19</v>
      </c>
      <c r="G277" s="10">
        <f>IF(TbDados[[#This Row],[Receita ou Despesa]] = "Despesa", TbDados[[#This Row],[Valor absoluto]]*-1, TbDados[[#This Row],[Valor absoluto]])</f>
        <v>67.62</v>
      </c>
    </row>
    <row r="278" spans="1:7" x14ac:dyDescent="0.25">
      <c r="A278" s="1" t="s">
        <v>304</v>
      </c>
      <c r="B278" s="12">
        <v>30.430000000000003</v>
      </c>
      <c r="C278" s="5">
        <v>44163</v>
      </c>
      <c r="D278" s="1" t="s">
        <v>8</v>
      </c>
      <c r="E278" s="1" t="s">
        <v>532</v>
      </c>
      <c r="F278" s="1" t="s">
        <v>0</v>
      </c>
      <c r="G278" s="10">
        <f>IF(TbDados[[#This Row],[Receita ou Despesa]] = "Despesa", TbDados[[#This Row],[Valor absoluto]]*-1, TbDados[[#This Row],[Valor absoluto]])</f>
        <v>-30.430000000000003</v>
      </c>
    </row>
    <row r="279" spans="1:7" x14ac:dyDescent="0.25">
      <c r="A279" s="1" t="s">
        <v>305</v>
      </c>
      <c r="B279" s="12">
        <v>55.62</v>
      </c>
      <c r="C279" s="5">
        <v>44238</v>
      </c>
      <c r="D279" s="1" t="s">
        <v>7</v>
      </c>
      <c r="E279" s="1" t="s">
        <v>532</v>
      </c>
      <c r="F279" s="1" t="s">
        <v>22</v>
      </c>
      <c r="G279" s="10">
        <f>IF(TbDados[[#This Row],[Receita ou Despesa]] = "Despesa", TbDados[[#This Row],[Valor absoluto]]*-1, TbDados[[#This Row],[Valor absoluto]])</f>
        <v>-55.62</v>
      </c>
    </row>
    <row r="280" spans="1:7" x14ac:dyDescent="0.25">
      <c r="A280" s="1" t="s">
        <v>306</v>
      </c>
      <c r="B280" s="12">
        <v>53.54</v>
      </c>
      <c r="C280" s="5">
        <v>44229</v>
      </c>
      <c r="D280" s="1" t="s">
        <v>7</v>
      </c>
      <c r="E280" s="1" t="s">
        <v>532</v>
      </c>
      <c r="F280" s="1" t="s">
        <v>1</v>
      </c>
      <c r="G280" s="10">
        <f>IF(TbDados[[#This Row],[Receita ou Despesa]] = "Despesa", TbDados[[#This Row],[Valor absoluto]]*-1, TbDados[[#This Row],[Valor absoluto]])</f>
        <v>-53.54</v>
      </c>
    </row>
    <row r="281" spans="1:7" x14ac:dyDescent="0.25">
      <c r="A281" s="1" t="s">
        <v>307</v>
      </c>
      <c r="B281" s="12">
        <v>42.629999999999995</v>
      </c>
      <c r="C281" s="5">
        <v>44288</v>
      </c>
      <c r="D281" s="1" t="s">
        <v>8</v>
      </c>
      <c r="E281" s="1" t="s">
        <v>532</v>
      </c>
      <c r="F281" s="1" t="s">
        <v>6</v>
      </c>
      <c r="G281" s="10">
        <f>IF(TbDados[[#This Row],[Receita ou Despesa]] = "Despesa", TbDados[[#This Row],[Valor absoluto]]*-1, TbDados[[#This Row],[Valor absoluto]])</f>
        <v>-42.629999999999995</v>
      </c>
    </row>
    <row r="282" spans="1:7" x14ac:dyDescent="0.25">
      <c r="A282" s="1" t="s">
        <v>308</v>
      </c>
      <c r="B282" s="12">
        <v>8.2200000000000006</v>
      </c>
      <c r="C282" s="5">
        <v>44294</v>
      </c>
      <c r="D282" s="1" t="s">
        <v>7</v>
      </c>
      <c r="E282" s="1" t="s">
        <v>532</v>
      </c>
      <c r="F282" s="1" t="s">
        <v>0</v>
      </c>
      <c r="G282" s="10">
        <f>IF(TbDados[[#This Row],[Receita ou Despesa]] = "Despesa", TbDados[[#This Row],[Valor absoluto]]*-1, TbDados[[#This Row],[Valor absoluto]])</f>
        <v>-8.2200000000000006</v>
      </c>
    </row>
    <row r="283" spans="1:7" x14ac:dyDescent="0.25">
      <c r="A283" s="1" t="s">
        <v>309</v>
      </c>
      <c r="B283" s="12">
        <v>57.93</v>
      </c>
      <c r="C283" s="5">
        <v>44246</v>
      </c>
      <c r="D283" s="1" t="s">
        <v>7</v>
      </c>
      <c r="E283" s="1" t="s">
        <v>532</v>
      </c>
      <c r="F283" s="1" t="s">
        <v>5</v>
      </c>
      <c r="G283" s="10">
        <f>IF(TbDados[[#This Row],[Receita ou Despesa]] = "Despesa", TbDados[[#This Row],[Valor absoluto]]*-1, TbDados[[#This Row],[Valor absoluto]])</f>
        <v>-57.93</v>
      </c>
    </row>
    <row r="284" spans="1:7" x14ac:dyDescent="0.25">
      <c r="A284" s="1" t="s">
        <v>310</v>
      </c>
      <c r="B284" s="12">
        <v>67.17</v>
      </c>
      <c r="C284" s="5">
        <v>44259</v>
      </c>
      <c r="D284" s="1" t="s">
        <v>11</v>
      </c>
      <c r="E284" s="1" t="s">
        <v>532</v>
      </c>
      <c r="F284" s="1" t="s">
        <v>2</v>
      </c>
      <c r="G284" s="10">
        <f>IF(TbDados[[#This Row],[Receita ou Despesa]] = "Despesa", TbDados[[#This Row],[Valor absoluto]]*-1, TbDados[[#This Row],[Valor absoluto]])</f>
        <v>-67.17</v>
      </c>
    </row>
    <row r="285" spans="1:7" x14ac:dyDescent="0.25">
      <c r="A285" s="1" t="s">
        <v>311</v>
      </c>
      <c r="B285" s="12">
        <v>45.78</v>
      </c>
      <c r="C285" s="5">
        <v>44122</v>
      </c>
      <c r="D285" s="1" t="s">
        <v>9</v>
      </c>
      <c r="E285" s="1" t="s">
        <v>532</v>
      </c>
      <c r="F285" s="1" t="s">
        <v>0</v>
      </c>
      <c r="G285" s="10">
        <f>IF(TbDados[[#This Row],[Receita ou Despesa]] = "Despesa", TbDados[[#This Row],[Valor absoluto]]*-1, TbDados[[#This Row],[Valor absoluto]])</f>
        <v>-45.78</v>
      </c>
    </row>
    <row r="286" spans="1:7" x14ac:dyDescent="0.25">
      <c r="A286" s="1" t="s">
        <v>312</v>
      </c>
      <c r="B286" s="12">
        <v>2.9</v>
      </c>
      <c r="C286" s="5">
        <v>44246</v>
      </c>
      <c r="D286" s="1" t="s">
        <v>10</v>
      </c>
      <c r="E286" s="1" t="s">
        <v>532</v>
      </c>
      <c r="F286" s="1" t="s">
        <v>22</v>
      </c>
      <c r="G286" s="10">
        <f>IF(TbDados[[#This Row],[Receita ou Despesa]] = "Despesa", TbDados[[#This Row],[Valor absoluto]]*-1, TbDados[[#This Row],[Valor absoluto]])</f>
        <v>-2.9</v>
      </c>
    </row>
    <row r="287" spans="1:7" x14ac:dyDescent="0.25">
      <c r="A287" s="1" t="s">
        <v>313</v>
      </c>
      <c r="B287" s="12">
        <v>51.26</v>
      </c>
      <c r="C287" s="5">
        <v>44160</v>
      </c>
      <c r="D287" s="1" t="s">
        <v>7</v>
      </c>
      <c r="E287" s="1" t="s">
        <v>532</v>
      </c>
      <c r="F287" s="1" t="s">
        <v>1</v>
      </c>
      <c r="G287" s="10">
        <f>IF(TbDados[[#This Row],[Receita ou Despesa]] = "Despesa", TbDados[[#This Row],[Valor absoluto]]*-1, TbDados[[#This Row],[Valor absoluto]])</f>
        <v>-51.26</v>
      </c>
    </row>
    <row r="288" spans="1:7" x14ac:dyDescent="0.25">
      <c r="A288" s="1" t="s">
        <v>314</v>
      </c>
      <c r="B288" s="12">
        <v>72.240000000000009</v>
      </c>
      <c r="C288" s="5">
        <v>44178</v>
      </c>
      <c r="D288" s="1" t="s">
        <v>10</v>
      </c>
      <c r="E288" s="1" t="s">
        <v>532</v>
      </c>
      <c r="F288" s="1" t="s">
        <v>0</v>
      </c>
      <c r="G288" s="10">
        <f>IF(TbDados[[#This Row],[Receita ou Despesa]] = "Despesa", TbDados[[#This Row],[Valor absoluto]]*-1, TbDados[[#This Row],[Valor absoluto]])</f>
        <v>-72.240000000000009</v>
      </c>
    </row>
    <row r="289" spans="1:7" x14ac:dyDescent="0.25">
      <c r="A289" s="1" t="s">
        <v>315</v>
      </c>
      <c r="B289" s="12">
        <v>93.100000000000009</v>
      </c>
      <c r="C289" s="5">
        <v>44202</v>
      </c>
      <c r="D289" s="1" t="s">
        <v>8</v>
      </c>
      <c r="E289" s="1" t="s">
        <v>532</v>
      </c>
      <c r="F289" s="1" t="s">
        <v>18</v>
      </c>
      <c r="G289" s="10">
        <f>IF(TbDados[[#This Row],[Receita ou Despesa]] = "Despesa", TbDados[[#This Row],[Valor absoluto]]*-1, TbDados[[#This Row],[Valor absoluto]])</f>
        <v>-93.100000000000009</v>
      </c>
    </row>
    <row r="290" spans="1:7" x14ac:dyDescent="0.25">
      <c r="A290" s="1" t="s">
        <v>316</v>
      </c>
      <c r="B290" s="12">
        <v>84.800000000000011</v>
      </c>
      <c r="C290" s="5">
        <v>44236</v>
      </c>
      <c r="D290" s="1" t="s">
        <v>9</v>
      </c>
      <c r="E290" s="1" t="s">
        <v>532</v>
      </c>
      <c r="F290" s="1" t="s">
        <v>6</v>
      </c>
      <c r="G290" s="10">
        <f>IF(TbDados[[#This Row],[Receita ou Despesa]] = "Despesa", TbDados[[#This Row],[Valor absoluto]]*-1, TbDados[[#This Row],[Valor absoluto]])</f>
        <v>-84.800000000000011</v>
      </c>
    </row>
    <row r="291" spans="1:7" x14ac:dyDescent="0.25">
      <c r="A291" s="1" t="s">
        <v>317</v>
      </c>
      <c r="B291" s="12">
        <v>70.190000000000012</v>
      </c>
      <c r="C291" s="5">
        <v>44245</v>
      </c>
      <c r="D291" s="1" t="s">
        <v>10</v>
      </c>
      <c r="E291" s="1" t="s">
        <v>532</v>
      </c>
      <c r="F291" s="1" t="s">
        <v>2</v>
      </c>
      <c r="G291" s="10">
        <f>IF(TbDados[[#This Row],[Receita ou Despesa]] = "Despesa", TbDados[[#This Row],[Valor absoluto]]*-1, TbDados[[#This Row],[Valor absoluto]])</f>
        <v>-70.190000000000012</v>
      </c>
    </row>
    <row r="292" spans="1:7" x14ac:dyDescent="0.25">
      <c r="A292" s="1" t="s">
        <v>318</v>
      </c>
      <c r="B292" s="12">
        <v>97.7</v>
      </c>
      <c r="C292" s="5">
        <v>44131</v>
      </c>
      <c r="D292" s="1" t="s">
        <v>10</v>
      </c>
      <c r="E292" s="1" t="s">
        <v>532</v>
      </c>
      <c r="F292" s="1" t="s">
        <v>21</v>
      </c>
      <c r="G292" s="10">
        <f>IF(TbDados[[#This Row],[Receita ou Despesa]] = "Despesa", TbDados[[#This Row],[Valor absoluto]]*-1, TbDados[[#This Row],[Valor absoluto]])</f>
        <v>-97.7</v>
      </c>
    </row>
    <row r="293" spans="1:7" x14ac:dyDescent="0.25">
      <c r="A293" s="1" t="s">
        <v>319</v>
      </c>
      <c r="B293" s="12">
        <v>98.81</v>
      </c>
      <c r="C293" s="5">
        <v>44150</v>
      </c>
      <c r="D293" s="1" t="s">
        <v>12</v>
      </c>
      <c r="E293" s="1" t="s">
        <v>532</v>
      </c>
      <c r="F293" s="1" t="s">
        <v>4</v>
      </c>
      <c r="G293" s="10">
        <f>IF(TbDados[[#This Row],[Receita ou Despesa]] = "Despesa", TbDados[[#This Row],[Valor absoluto]]*-1, TbDados[[#This Row],[Valor absoluto]])</f>
        <v>-98.81</v>
      </c>
    </row>
    <row r="294" spans="1:7" x14ac:dyDescent="0.25">
      <c r="A294" s="1" t="s">
        <v>320</v>
      </c>
      <c r="B294" s="12">
        <v>76.38000000000001</v>
      </c>
      <c r="C294" s="5">
        <v>44261</v>
      </c>
      <c r="D294" s="1" t="s">
        <v>10</v>
      </c>
      <c r="E294" s="1" t="s">
        <v>15</v>
      </c>
      <c r="F294" s="1" t="s">
        <v>19</v>
      </c>
      <c r="G294" s="10">
        <f>IF(TbDados[[#This Row],[Receita ou Despesa]] = "Despesa", TbDados[[#This Row],[Valor absoluto]]*-1, TbDados[[#This Row],[Valor absoluto]])</f>
        <v>76.38000000000001</v>
      </c>
    </row>
    <row r="295" spans="1:7" x14ac:dyDescent="0.25">
      <c r="A295" s="1" t="s">
        <v>321</v>
      </c>
      <c r="B295" s="12">
        <v>88.17</v>
      </c>
      <c r="C295" s="5">
        <v>44227</v>
      </c>
      <c r="D295" s="1" t="s">
        <v>12</v>
      </c>
      <c r="E295" s="1" t="s">
        <v>15</v>
      </c>
      <c r="F295" s="1" t="s">
        <v>19</v>
      </c>
      <c r="G295" s="10">
        <f>IF(TbDados[[#This Row],[Receita ou Despesa]] = "Despesa", TbDados[[#This Row],[Valor absoluto]]*-1, TbDados[[#This Row],[Valor absoluto]])</f>
        <v>88.17</v>
      </c>
    </row>
    <row r="296" spans="1:7" x14ac:dyDescent="0.25">
      <c r="A296" s="1" t="s">
        <v>322</v>
      </c>
      <c r="B296" s="12">
        <v>35.419999999999995</v>
      </c>
      <c r="C296" s="5">
        <v>44196</v>
      </c>
      <c r="D296" s="1" t="s">
        <v>8</v>
      </c>
      <c r="E296" s="1" t="s">
        <v>532</v>
      </c>
      <c r="F296" s="1" t="s">
        <v>20</v>
      </c>
      <c r="G296" s="10">
        <f>IF(TbDados[[#This Row],[Receita ou Despesa]] = "Despesa", TbDados[[#This Row],[Valor absoluto]]*-1, TbDados[[#This Row],[Valor absoluto]])</f>
        <v>-35.419999999999995</v>
      </c>
    </row>
    <row r="297" spans="1:7" x14ac:dyDescent="0.25">
      <c r="A297" s="1" t="s">
        <v>323</v>
      </c>
      <c r="B297" s="12">
        <v>47.61</v>
      </c>
      <c r="C297" s="5">
        <v>44199</v>
      </c>
      <c r="D297" s="1" t="s">
        <v>9</v>
      </c>
      <c r="E297" s="1" t="s">
        <v>532</v>
      </c>
      <c r="F297" s="1" t="s">
        <v>4</v>
      </c>
      <c r="G297" s="10">
        <f>IF(TbDados[[#This Row],[Receita ou Despesa]] = "Despesa", TbDados[[#This Row],[Valor absoluto]]*-1, TbDados[[#This Row],[Valor absoluto]])</f>
        <v>-47.61</v>
      </c>
    </row>
    <row r="298" spans="1:7" x14ac:dyDescent="0.25">
      <c r="A298" s="1" t="s">
        <v>324</v>
      </c>
      <c r="B298" s="12">
        <v>31.380000000000003</v>
      </c>
      <c r="C298" s="5">
        <v>44277</v>
      </c>
      <c r="D298" s="1" t="s">
        <v>7</v>
      </c>
      <c r="E298" s="1" t="s">
        <v>532</v>
      </c>
      <c r="F298" s="1" t="s">
        <v>5</v>
      </c>
      <c r="G298" s="10">
        <f>IF(TbDados[[#This Row],[Receita ou Despesa]] = "Despesa", TbDados[[#This Row],[Valor absoluto]]*-1, TbDados[[#This Row],[Valor absoluto]])</f>
        <v>-31.380000000000003</v>
      </c>
    </row>
    <row r="299" spans="1:7" x14ac:dyDescent="0.25">
      <c r="A299" s="1" t="s">
        <v>325</v>
      </c>
      <c r="B299" s="12">
        <v>47.98</v>
      </c>
      <c r="C299" s="5">
        <v>44260</v>
      </c>
      <c r="D299" s="1" t="s">
        <v>9</v>
      </c>
      <c r="E299" s="1" t="s">
        <v>532</v>
      </c>
      <c r="F299" s="1" t="s">
        <v>3</v>
      </c>
      <c r="G299" s="10">
        <f>IF(TbDados[[#This Row],[Receita ou Despesa]] = "Despesa", TbDados[[#This Row],[Valor absoluto]]*-1, TbDados[[#This Row],[Valor absoluto]])</f>
        <v>-47.98</v>
      </c>
    </row>
    <row r="300" spans="1:7" x14ac:dyDescent="0.25">
      <c r="A300" s="1" t="s">
        <v>326</v>
      </c>
      <c r="B300" s="12">
        <v>51.73</v>
      </c>
      <c r="C300" s="5">
        <v>44181</v>
      </c>
      <c r="D300" s="1" t="s">
        <v>8</v>
      </c>
      <c r="E300" s="1" t="s">
        <v>532</v>
      </c>
      <c r="F300" s="1" t="s">
        <v>2</v>
      </c>
      <c r="G300" s="10">
        <f>IF(TbDados[[#This Row],[Receita ou Despesa]] = "Despesa", TbDados[[#This Row],[Valor absoluto]]*-1, TbDados[[#This Row],[Valor absoluto]])</f>
        <v>-51.73</v>
      </c>
    </row>
    <row r="301" spans="1:7" x14ac:dyDescent="0.25">
      <c r="A301" s="1" t="s">
        <v>327</v>
      </c>
      <c r="B301" s="12">
        <v>12.19</v>
      </c>
      <c r="C301" s="5">
        <v>44182</v>
      </c>
      <c r="D301" s="1" t="s">
        <v>8</v>
      </c>
      <c r="E301" s="1" t="s">
        <v>532</v>
      </c>
      <c r="F301" s="1" t="s">
        <v>18</v>
      </c>
      <c r="G301" s="10">
        <f>IF(TbDados[[#This Row],[Receita ou Despesa]] = "Despesa", TbDados[[#This Row],[Valor absoluto]]*-1, TbDados[[#This Row],[Valor absoluto]])</f>
        <v>-12.19</v>
      </c>
    </row>
    <row r="302" spans="1:7" x14ac:dyDescent="0.25">
      <c r="A302" s="1" t="s">
        <v>328</v>
      </c>
      <c r="B302" s="12">
        <v>8.2899999999999991</v>
      </c>
      <c r="C302" s="5">
        <v>44169</v>
      </c>
      <c r="D302" s="1" t="s">
        <v>9</v>
      </c>
      <c r="E302" s="1" t="s">
        <v>532</v>
      </c>
      <c r="F302" s="1" t="s">
        <v>4</v>
      </c>
      <c r="G302" s="10">
        <f>IF(TbDados[[#This Row],[Receita ou Despesa]] = "Despesa", TbDados[[#This Row],[Valor absoluto]]*-1, TbDados[[#This Row],[Valor absoluto]])</f>
        <v>-8.2899999999999991</v>
      </c>
    </row>
    <row r="303" spans="1:7" x14ac:dyDescent="0.25">
      <c r="A303" s="1" t="s">
        <v>329</v>
      </c>
      <c r="B303" s="12">
        <v>93.990000000000009</v>
      </c>
      <c r="C303" s="5">
        <v>44274</v>
      </c>
      <c r="D303" s="1" t="s">
        <v>11</v>
      </c>
      <c r="E303" s="1" t="s">
        <v>532</v>
      </c>
      <c r="F303" s="1" t="s">
        <v>1</v>
      </c>
      <c r="G303" s="10">
        <f>IF(TbDados[[#This Row],[Receita ou Despesa]] = "Despesa", TbDados[[#This Row],[Valor absoluto]]*-1, TbDados[[#This Row],[Valor absoluto]])</f>
        <v>-93.990000000000009</v>
      </c>
    </row>
    <row r="304" spans="1:7" x14ac:dyDescent="0.25">
      <c r="A304" s="1" t="s">
        <v>330</v>
      </c>
      <c r="B304" s="12">
        <v>96.9</v>
      </c>
      <c r="C304" s="5">
        <v>44233</v>
      </c>
      <c r="D304" s="1" t="s">
        <v>9</v>
      </c>
      <c r="E304" s="1" t="s">
        <v>532</v>
      </c>
      <c r="F304" s="1" t="s">
        <v>4</v>
      </c>
      <c r="G304" s="10">
        <f>IF(TbDados[[#This Row],[Receita ou Despesa]] = "Despesa", TbDados[[#This Row],[Valor absoluto]]*-1, TbDados[[#This Row],[Valor absoluto]])</f>
        <v>-96.9</v>
      </c>
    </row>
    <row r="305" spans="1:7" x14ac:dyDescent="0.25">
      <c r="A305" s="1" t="s">
        <v>331</v>
      </c>
      <c r="B305" s="12">
        <v>27.540000000000003</v>
      </c>
      <c r="C305" s="5">
        <v>44235</v>
      </c>
      <c r="D305" s="1" t="s">
        <v>11</v>
      </c>
      <c r="E305" s="1" t="s">
        <v>532</v>
      </c>
      <c r="F305" s="1" t="s">
        <v>3</v>
      </c>
      <c r="G305" s="10">
        <f>IF(TbDados[[#This Row],[Receita ou Despesa]] = "Despesa", TbDados[[#This Row],[Valor absoluto]]*-1, TbDados[[#This Row],[Valor absoluto]])</f>
        <v>-27.540000000000003</v>
      </c>
    </row>
    <row r="306" spans="1:7" x14ac:dyDescent="0.25">
      <c r="A306" s="1" t="s">
        <v>332</v>
      </c>
      <c r="B306" s="12">
        <v>16.190000000000001</v>
      </c>
      <c r="C306" s="5">
        <v>44221</v>
      </c>
      <c r="D306" s="1" t="s">
        <v>10</v>
      </c>
      <c r="E306" s="1" t="s">
        <v>532</v>
      </c>
      <c r="F306" s="1" t="s">
        <v>1</v>
      </c>
      <c r="G306" s="10">
        <f>IF(TbDados[[#This Row],[Receita ou Despesa]] = "Despesa", TbDados[[#This Row],[Valor absoluto]]*-1, TbDados[[#This Row],[Valor absoluto]])</f>
        <v>-16.190000000000001</v>
      </c>
    </row>
    <row r="307" spans="1:7" x14ac:dyDescent="0.25">
      <c r="A307" s="1" t="s">
        <v>333</v>
      </c>
      <c r="B307" s="12">
        <v>88.84</v>
      </c>
      <c r="C307" s="5">
        <v>44158</v>
      </c>
      <c r="D307" s="1" t="s">
        <v>7</v>
      </c>
      <c r="E307" s="1" t="s">
        <v>15</v>
      </c>
      <c r="F307" s="1" t="s">
        <v>520</v>
      </c>
      <c r="G307" s="10">
        <f>IF(TbDados[[#This Row],[Receita ou Despesa]] = "Despesa", TbDados[[#This Row],[Valor absoluto]]*-1, TbDados[[#This Row],[Valor absoluto]])</f>
        <v>88.84</v>
      </c>
    </row>
    <row r="308" spans="1:7" x14ac:dyDescent="0.25">
      <c r="A308" s="1" t="s">
        <v>334</v>
      </c>
      <c r="B308" s="12">
        <v>72.28</v>
      </c>
      <c r="C308" s="5">
        <v>44235</v>
      </c>
      <c r="D308" s="1" t="s">
        <v>7</v>
      </c>
      <c r="E308" s="1" t="s">
        <v>15</v>
      </c>
      <c r="F308" s="1" t="s">
        <v>19</v>
      </c>
      <c r="G308" s="10">
        <f>IF(TbDados[[#This Row],[Receita ou Despesa]] = "Despesa", TbDados[[#This Row],[Valor absoluto]]*-1, TbDados[[#This Row],[Valor absoluto]])</f>
        <v>72.28</v>
      </c>
    </row>
    <row r="309" spans="1:7" x14ac:dyDescent="0.25">
      <c r="A309" s="1" t="s">
        <v>335</v>
      </c>
      <c r="B309" s="12">
        <v>38.76</v>
      </c>
      <c r="C309" s="5">
        <v>44283</v>
      </c>
      <c r="D309" s="1" t="s">
        <v>10</v>
      </c>
      <c r="E309" s="1" t="s">
        <v>532</v>
      </c>
      <c r="F309" s="1" t="s">
        <v>5</v>
      </c>
      <c r="G309" s="10">
        <f>IF(TbDados[[#This Row],[Receita ou Despesa]] = "Despesa", TbDados[[#This Row],[Valor absoluto]]*-1, TbDados[[#This Row],[Valor absoluto]])</f>
        <v>-38.76</v>
      </c>
    </row>
    <row r="310" spans="1:7" x14ac:dyDescent="0.25">
      <c r="A310" s="1" t="s">
        <v>336</v>
      </c>
      <c r="B310" s="12">
        <v>31.14</v>
      </c>
      <c r="C310" s="5">
        <v>44152</v>
      </c>
      <c r="D310" s="1" t="s">
        <v>12</v>
      </c>
      <c r="E310" s="1" t="s">
        <v>532</v>
      </c>
      <c r="F310" s="1" t="s">
        <v>0</v>
      </c>
      <c r="G310" s="10">
        <f>IF(TbDados[[#This Row],[Receita ou Despesa]] = "Despesa", TbDados[[#This Row],[Valor absoluto]]*-1, TbDados[[#This Row],[Valor absoluto]])</f>
        <v>-31.14</v>
      </c>
    </row>
    <row r="311" spans="1:7" x14ac:dyDescent="0.25">
      <c r="A311" s="1" t="s">
        <v>337</v>
      </c>
      <c r="B311" s="12">
        <v>5.8</v>
      </c>
      <c r="C311" s="5">
        <v>44229</v>
      </c>
      <c r="D311" s="1" t="s">
        <v>7</v>
      </c>
      <c r="E311" s="1" t="s">
        <v>532</v>
      </c>
      <c r="F311" s="1" t="s">
        <v>3</v>
      </c>
      <c r="G311" s="10">
        <f>IF(TbDados[[#This Row],[Receita ou Despesa]] = "Despesa", TbDados[[#This Row],[Valor absoluto]]*-1, TbDados[[#This Row],[Valor absoluto]])</f>
        <v>-5.8</v>
      </c>
    </row>
    <row r="312" spans="1:7" x14ac:dyDescent="0.25">
      <c r="A312" s="1" t="s">
        <v>338</v>
      </c>
      <c r="B312" s="12">
        <v>81.690000000000012</v>
      </c>
      <c r="C312" s="5">
        <v>44211</v>
      </c>
      <c r="D312" s="1" t="s">
        <v>11</v>
      </c>
      <c r="E312" s="1" t="s">
        <v>532</v>
      </c>
      <c r="F312" s="1" t="s">
        <v>3</v>
      </c>
      <c r="G312" s="10">
        <f>IF(TbDados[[#This Row],[Receita ou Despesa]] = "Despesa", TbDados[[#This Row],[Valor absoluto]]*-1, TbDados[[#This Row],[Valor absoluto]])</f>
        <v>-81.690000000000012</v>
      </c>
    </row>
    <row r="313" spans="1:7" x14ac:dyDescent="0.25">
      <c r="A313" s="1" t="s">
        <v>339</v>
      </c>
      <c r="B313" s="12">
        <v>96.440000000000012</v>
      </c>
      <c r="C313" s="5">
        <v>44134</v>
      </c>
      <c r="D313" s="1" t="s">
        <v>12</v>
      </c>
      <c r="E313" s="1" t="s">
        <v>532</v>
      </c>
      <c r="F313" s="1" t="s">
        <v>22</v>
      </c>
      <c r="G313" s="10">
        <f>IF(TbDados[[#This Row],[Receita ou Despesa]] = "Despesa", TbDados[[#This Row],[Valor absoluto]]*-1, TbDados[[#This Row],[Valor absoluto]])</f>
        <v>-96.440000000000012</v>
      </c>
    </row>
    <row r="314" spans="1:7" x14ac:dyDescent="0.25">
      <c r="A314" s="1" t="s">
        <v>340</v>
      </c>
      <c r="B314" s="12">
        <v>36.6</v>
      </c>
      <c r="C314" s="5">
        <v>44177</v>
      </c>
      <c r="D314" s="1" t="s">
        <v>12</v>
      </c>
      <c r="E314" s="1" t="s">
        <v>532</v>
      </c>
      <c r="F314" s="1" t="s">
        <v>21</v>
      </c>
      <c r="G314" s="10">
        <f>IF(TbDados[[#This Row],[Receita ou Despesa]] = "Despesa", TbDados[[#This Row],[Valor absoluto]]*-1, TbDados[[#This Row],[Valor absoluto]])</f>
        <v>-36.6</v>
      </c>
    </row>
    <row r="315" spans="1:7" x14ac:dyDescent="0.25">
      <c r="A315" s="1" t="s">
        <v>341</v>
      </c>
      <c r="B315" s="12">
        <v>82.02000000000001</v>
      </c>
      <c r="C315" s="5">
        <v>44283</v>
      </c>
      <c r="D315" s="1" t="s">
        <v>11</v>
      </c>
      <c r="E315" s="1" t="s">
        <v>532</v>
      </c>
      <c r="F315" s="1" t="s">
        <v>22</v>
      </c>
      <c r="G315" s="10">
        <f>IF(TbDados[[#This Row],[Receita ou Despesa]] = "Despesa", TbDados[[#This Row],[Valor absoluto]]*-1, TbDados[[#This Row],[Valor absoluto]])</f>
        <v>-82.02000000000001</v>
      </c>
    </row>
    <row r="316" spans="1:7" x14ac:dyDescent="0.25">
      <c r="A316" s="1" t="s">
        <v>342</v>
      </c>
      <c r="B316" s="12">
        <v>82.690000000000012</v>
      </c>
      <c r="C316" s="5">
        <v>44153</v>
      </c>
      <c r="D316" s="1" t="s">
        <v>12</v>
      </c>
      <c r="E316" s="1" t="s">
        <v>532</v>
      </c>
      <c r="F316" s="1" t="s">
        <v>1</v>
      </c>
      <c r="G316" s="10">
        <f>IF(TbDados[[#This Row],[Receita ou Despesa]] = "Despesa", TbDados[[#This Row],[Valor absoluto]]*-1, TbDados[[#This Row],[Valor absoluto]])</f>
        <v>-82.690000000000012</v>
      </c>
    </row>
    <row r="317" spans="1:7" x14ac:dyDescent="0.25">
      <c r="A317" s="1" t="s">
        <v>343</v>
      </c>
      <c r="B317" s="12">
        <v>62.019999999999996</v>
      </c>
      <c r="C317" s="5">
        <v>44131</v>
      </c>
      <c r="D317" s="1" t="s">
        <v>7</v>
      </c>
      <c r="E317" s="1" t="s">
        <v>532</v>
      </c>
      <c r="F317" s="1" t="s">
        <v>4</v>
      </c>
      <c r="G317" s="10">
        <f>IF(TbDados[[#This Row],[Receita ou Despesa]] = "Despesa", TbDados[[#This Row],[Valor absoluto]]*-1, TbDados[[#This Row],[Valor absoluto]])</f>
        <v>-62.019999999999996</v>
      </c>
    </row>
    <row r="318" spans="1:7" x14ac:dyDescent="0.25">
      <c r="A318" s="1" t="s">
        <v>344</v>
      </c>
      <c r="B318" s="12">
        <v>28.200000000000003</v>
      </c>
      <c r="C318" s="5">
        <v>44295</v>
      </c>
      <c r="D318" s="1" t="s">
        <v>11</v>
      </c>
      <c r="E318" s="1" t="s">
        <v>532</v>
      </c>
      <c r="F318" s="1" t="s">
        <v>22</v>
      </c>
      <c r="G318" s="10">
        <f>IF(TbDados[[#This Row],[Receita ou Despesa]] = "Despesa", TbDados[[#This Row],[Valor absoluto]]*-1, TbDados[[#This Row],[Valor absoluto]])</f>
        <v>-28.200000000000003</v>
      </c>
    </row>
    <row r="319" spans="1:7" x14ac:dyDescent="0.25">
      <c r="A319" s="1" t="s">
        <v>345</v>
      </c>
      <c r="B319" s="12">
        <v>30.14</v>
      </c>
      <c r="C319" s="5">
        <v>44138</v>
      </c>
      <c r="D319" s="1" t="s">
        <v>8</v>
      </c>
      <c r="E319" s="1" t="s">
        <v>532</v>
      </c>
      <c r="F319" s="1" t="s">
        <v>2</v>
      </c>
      <c r="G319" s="10">
        <f>IF(TbDados[[#This Row],[Receita ou Despesa]] = "Despesa", TbDados[[#This Row],[Valor absoluto]]*-1, TbDados[[#This Row],[Valor absoluto]])</f>
        <v>-30.14</v>
      </c>
    </row>
    <row r="320" spans="1:7" x14ac:dyDescent="0.25">
      <c r="A320" s="1" t="s">
        <v>346</v>
      </c>
      <c r="B320" s="12">
        <v>90.050000000000011</v>
      </c>
      <c r="C320" s="5">
        <v>44294</v>
      </c>
      <c r="D320" s="1" t="s">
        <v>11</v>
      </c>
      <c r="E320" s="1" t="s">
        <v>532</v>
      </c>
      <c r="F320" s="1" t="s">
        <v>1</v>
      </c>
      <c r="G320" s="10">
        <f>IF(TbDados[[#This Row],[Receita ou Despesa]] = "Despesa", TbDados[[#This Row],[Valor absoluto]]*-1, TbDados[[#This Row],[Valor absoluto]])</f>
        <v>-90.050000000000011</v>
      </c>
    </row>
    <row r="321" spans="1:7" x14ac:dyDescent="0.25">
      <c r="A321" s="1" t="s">
        <v>347</v>
      </c>
      <c r="B321" s="12">
        <v>97.26</v>
      </c>
      <c r="C321" s="5">
        <v>44153</v>
      </c>
      <c r="D321" s="1" t="s">
        <v>9</v>
      </c>
      <c r="E321" s="1" t="s">
        <v>532</v>
      </c>
      <c r="F321" s="1" t="s">
        <v>3</v>
      </c>
      <c r="G321" s="10">
        <f>IF(TbDados[[#This Row],[Receita ou Despesa]] = "Despesa", TbDados[[#This Row],[Valor absoluto]]*-1, TbDados[[#This Row],[Valor absoluto]])</f>
        <v>-97.26</v>
      </c>
    </row>
    <row r="322" spans="1:7" x14ac:dyDescent="0.25">
      <c r="A322" s="1" t="s">
        <v>348</v>
      </c>
      <c r="B322" s="12">
        <v>33.22</v>
      </c>
      <c r="C322" s="5">
        <v>44209</v>
      </c>
      <c r="D322" s="1" t="s">
        <v>7</v>
      </c>
      <c r="E322" s="1" t="s">
        <v>532</v>
      </c>
      <c r="F322" s="1" t="s">
        <v>0</v>
      </c>
      <c r="G322" s="10">
        <f>IF(TbDados[[#This Row],[Receita ou Despesa]] = "Despesa", TbDados[[#This Row],[Valor absoluto]]*-1, TbDados[[#This Row],[Valor absoluto]])</f>
        <v>-33.22</v>
      </c>
    </row>
    <row r="323" spans="1:7" x14ac:dyDescent="0.25">
      <c r="A323" s="1" t="s">
        <v>349</v>
      </c>
      <c r="B323" s="12">
        <v>81.92</v>
      </c>
      <c r="C323" s="5">
        <v>44252</v>
      </c>
      <c r="D323" s="1" t="s">
        <v>11</v>
      </c>
      <c r="E323" s="1" t="s">
        <v>532</v>
      </c>
      <c r="F323" s="1" t="s">
        <v>3</v>
      </c>
      <c r="G323" s="10">
        <f>IF(TbDados[[#This Row],[Receita ou Despesa]] = "Despesa", TbDados[[#This Row],[Valor absoluto]]*-1, TbDados[[#This Row],[Valor absoluto]])</f>
        <v>-81.92</v>
      </c>
    </row>
    <row r="324" spans="1:7" x14ac:dyDescent="0.25">
      <c r="A324" s="1" t="s">
        <v>350</v>
      </c>
      <c r="B324" s="12">
        <v>8.0299999999999994</v>
      </c>
      <c r="C324" s="5">
        <v>44211</v>
      </c>
      <c r="D324" s="1" t="s">
        <v>11</v>
      </c>
      <c r="E324" s="1" t="s">
        <v>532</v>
      </c>
      <c r="F324" s="1" t="s">
        <v>23</v>
      </c>
      <c r="G324" s="10">
        <f>IF(TbDados[[#This Row],[Receita ou Despesa]] = "Despesa", TbDados[[#This Row],[Valor absoluto]]*-1, TbDados[[#This Row],[Valor absoluto]])</f>
        <v>-8.0299999999999994</v>
      </c>
    </row>
    <row r="325" spans="1:7" x14ac:dyDescent="0.25">
      <c r="A325" s="1" t="s">
        <v>351</v>
      </c>
      <c r="B325" s="12">
        <v>46.32</v>
      </c>
      <c r="C325" s="5">
        <v>44297</v>
      </c>
      <c r="D325" s="1" t="s">
        <v>11</v>
      </c>
      <c r="E325" s="1" t="s">
        <v>532</v>
      </c>
      <c r="F325" s="1" t="s">
        <v>0</v>
      </c>
      <c r="G325" s="10">
        <f>IF(TbDados[[#This Row],[Receita ou Despesa]] = "Despesa", TbDados[[#This Row],[Valor absoluto]]*-1, TbDados[[#This Row],[Valor absoluto]])</f>
        <v>-46.32</v>
      </c>
    </row>
    <row r="326" spans="1:7" x14ac:dyDescent="0.25">
      <c r="A326" s="1" t="s">
        <v>352</v>
      </c>
      <c r="B326" s="12">
        <v>84.59</v>
      </c>
      <c r="C326" s="5">
        <v>44263</v>
      </c>
      <c r="D326" s="1" t="s">
        <v>11</v>
      </c>
      <c r="E326" s="1" t="s">
        <v>532</v>
      </c>
      <c r="F326" s="1" t="s">
        <v>5</v>
      </c>
      <c r="G326" s="10">
        <f>IF(TbDados[[#This Row],[Receita ou Despesa]] = "Despesa", TbDados[[#This Row],[Valor absoluto]]*-1, TbDados[[#This Row],[Valor absoluto]])</f>
        <v>-84.59</v>
      </c>
    </row>
    <row r="327" spans="1:7" x14ac:dyDescent="0.25">
      <c r="A327" s="1" t="s">
        <v>353</v>
      </c>
      <c r="B327" s="12">
        <v>87.39</v>
      </c>
      <c r="C327" s="5">
        <v>44161</v>
      </c>
      <c r="D327" s="1" t="s">
        <v>8</v>
      </c>
      <c r="E327" s="1" t="s">
        <v>532</v>
      </c>
      <c r="F327" s="1" t="s">
        <v>18</v>
      </c>
      <c r="G327" s="10">
        <f>IF(TbDados[[#This Row],[Receita ou Despesa]] = "Despesa", TbDados[[#This Row],[Valor absoluto]]*-1, TbDados[[#This Row],[Valor absoluto]])</f>
        <v>-87.39</v>
      </c>
    </row>
    <row r="328" spans="1:7" x14ac:dyDescent="0.25">
      <c r="A328" s="1" t="s">
        <v>354</v>
      </c>
      <c r="B328" s="12">
        <v>15.39</v>
      </c>
      <c r="C328" s="5">
        <v>44202</v>
      </c>
      <c r="D328" s="1" t="s">
        <v>10</v>
      </c>
      <c r="E328" s="1" t="s">
        <v>532</v>
      </c>
      <c r="F328" s="1" t="s">
        <v>20</v>
      </c>
      <c r="G328" s="10">
        <f>IF(TbDados[[#This Row],[Receita ou Despesa]] = "Despesa", TbDados[[#This Row],[Valor absoluto]]*-1, TbDados[[#This Row],[Valor absoluto]])</f>
        <v>-15.39</v>
      </c>
    </row>
    <row r="329" spans="1:7" x14ac:dyDescent="0.25">
      <c r="A329" s="1" t="s">
        <v>355</v>
      </c>
      <c r="B329" s="12">
        <v>48.29</v>
      </c>
      <c r="C329" s="5">
        <v>44152</v>
      </c>
      <c r="D329" s="1" t="s">
        <v>12</v>
      </c>
      <c r="E329" s="1" t="s">
        <v>532</v>
      </c>
      <c r="F329" s="1" t="s">
        <v>1</v>
      </c>
      <c r="G329" s="10">
        <f>IF(TbDados[[#This Row],[Receita ou Despesa]] = "Despesa", TbDados[[#This Row],[Valor absoluto]]*-1, TbDados[[#This Row],[Valor absoluto]])</f>
        <v>-48.29</v>
      </c>
    </row>
    <row r="330" spans="1:7" x14ac:dyDescent="0.25">
      <c r="A330" s="1" t="s">
        <v>356</v>
      </c>
      <c r="B330" s="12">
        <v>14.19</v>
      </c>
      <c r="C330" s="5">
        <v>44275</v>
      </c>
      <c r="D330" s="1" t="s">
        <v>10</v>
      </c>
      <c r="E330" s="1" t="s">
        <v>15</v>
      </c>
      <c r="F330" s="1" t="s">
        <v>520</v>
      </c>
      <c r="G330" s="10">
        <f>IF(TbDados[[#This Row],[Receita ou Despesa]] = "Despesa", TbDados[[#This Row],[Valor absoluto]]*-1, TbDados[[#This Row],[Valor absoluto]])</f>
        <v>14.19</v>
      </c>
    </row>
    <row r="331" spans="1:7" x14ac:dyDescent="0.25">
      <c r="A331" s="1" t="s">
        <v>357</v>
      </c>
      <c r="B331" s="12">
        <v>65.010000000000005</v>
      </c>
      <c r="C331" s="5">
        <v>44147</v>
      </c>
      <c r="D331" s="1" t="s">
        <v>7</v>
      </c>
      <c r="E331" s="1" t="s">
        <v>532</v>
      </c>
      <c r="F331" s="1" t="s">
        <v>0</v>
      </c>
      <c r="G331" s="10">
        <f>IF(TbDados[[#This Row],[Receita ou Despesa]] = "Despesa", TbDados[[#This Row],[Valor absoluto]]*-1, TbDados[[#This Row],[Valor absoluto]])</f>
        <v>-65.010000000000005</v>
      </c>
    </row>
    <row r="332" spans="1:7" x14ac:dyDescent="0.25">
      <c r="A332" s="1" t="s">
        <v>358</v>
      </c>
      <c r="B332" s="12">
        <v>42.669999999999995</v>
      </c>
      <c r="C332" s="5">
        <v>44142</v>
      </c>
      <c r="D332" s="1" t="s">
        <v>9</v>
      </c>
      <c r="E332" s="1" t="s">
        <v>532</v>
      </c>
      <c r="F332" s="1" t="s">
        <v>20</v>
      </c>
      <c r="G332" s="10">
        <f>IF(TbDados[[#This Row],[Receita ou Despesa]] = "Despesa", TbDados[[#This Row],[Valor absoluto]]*-1, TbDados[[#This Row],[Valor absoluto]])</f>
        <v>-42.669999999999995</v>
      </c>
    </row>
    <row r="333" spans="1:7" x14ac:dyDescent="0.25">
      <c r="A333" s="1" t="s">
        <v>359</v>
      </c>
      <c r="B333" s="12">
        <v>39.89</v>
      </c>
      <c r="C333" s="5">
        <v>44266</v>
      </c>
      <c r="D333" s="1" t="s">
        <v>9</v>
      </c>
      <c r="E333" s="1" t="s">
        <v>532</v>
      </c>
      <c r="F333" s="1" t="s">
        <v>5</v>
      </c>
      <c r="G333" s="10">
        <f>IF(TbDados[[#This Row],[Receita ou Despesa]] = "Despesa", TbDados[[#This Row],[Valor absoluto]]*-1, TbDados[[#This Row],[Valor absoluto]])</f>
        <v>-39.89</v>
      </c>
    </row>
    <row r="334" spans="1:7" x14ac:dyDescent="0.25">
      <c r="A334" s="1" t="s">
        <v>360</v>
      </c>
      <c r="B334" s="12">
        <v>52.03</v>
      </c>
      <c r="C334" s="5">
        <v>44175</v>
      </c>
      <c r="D334" s="1" t="s">
        <v>11</v>
      </c>
      <c r="E334" s="1" t="s">
        <v>532</v>
      </c>
      <c r="F334" s="1" t="s">
        <v>2</v>
      </c>
      <c r="G334" s="10">
        <f>IF(TbDados[[#This Row],[Receita ou Despesa]] = "Despesa", TbDados[[#This Row],[Valor absoluto]]*-1, TbDados[[#This Row],[Valor absoluto]])</f>
        <v>-52.03</v>
      </c>
    </row>
    <row r="335" spans="1:7" x14ac:dyDescent="0.25">
      <c r="A335" s="1" t="s">
        <v>361</v>
      </c>
      <c r="B335" s="12">
        <v>51.36</v>
      </c>
      <c r="C335" s="5">
        <v>44295</v>
      </c>
      <c r="D335" s="1" t="s">
        <v>7</v>
      </c>
      <c r="E335" s="1" t="s">
        <v>532</v>
      </c>
      <c r="F335" s="1" t="s">
        <v>4</v>
      </c>
      <c r="G335" s="10">
        <f>IF(TbDados[[#This Row],[Receita ou Despesa]] = "Despesa", TbDados[[#This Row],[Valor absoluto]]*-1, TbDados[[#This Row],[Valor absoluto]])</f>
        <v>-51.36</v>
      </c>
    </row>
    <row r="336" spans="1:7" x14ac:dyDescent="0.25">
      <c r="A336" s="1" t="s">
        <v>362</v>
      </c>
      <c r="B336" s="12">
        <v>32.299999999999997</v>
      </c>
      <c r="C336" s="5">
        <v>44252</v>
      </c>
      <c r="D336" s="1" t="s">
        <v>8</v>
      </c>
      <c r="E336" s="1" t="s">
        <v>532</v>
      </c>
      <c r="F336" s="1" t="s">
        <v>1</v>
      </c>
      <c r="G336" s="10">
        <f>IF(TbDados[[#This Row],[Receita ou Despesa]] = "Despesa", TbDados[[#This Row],[Valor absoluto]]*-1, TbDados[[#This Row],[Valor absoluto]])</f>
        <v>-32.299999999999997</v>
      </c>
    </row>
    <row r="337" spans="1:7" x14ac:dyDescent="0.25">
      <c r="A337" s="1" t="s">
        <v>363</v>
      </c>
      <c r="B337" s="12">
        <v>58.419999999999995</v>
      </c>
      <c r="C337" s="5">
        <v>44153</v>
      </c>
      <c r="D337" s="1" t="s">
        <v>9</v>
      </c>
      <c r="E337" s="1" t="s">
        <v>532</v>
      </c>
      <c r="F337" s="1" t="s">
        <v>2</v>
      </c>
      <c r="G337" s="10">
        <f>IF(TbDados[[#This Row],[Receita ou Despesa]] = "Despesa", TbDados[[#This Row],[Valor absoluto]]*-1, TbDados[[#This Row],[Valor absoluto]])</f>
        <v>-58.419999999999995</v>
      </c>
    </row>
    <row r="338" spans="1:7" x14ac:dyDescent="0.25">
      <c r="A338" s="1" t="s">
        <v>519</v>
      </c>
      <c r="B338" s="12">
        <v>4648.2800000000007</v>
      </c>
      <c r="C338" s="5">
        <v>44114</v>
      </c>
      <c r="D338" s="1" t="s">
        <v>8</v>
      </c>
      <c r="E338" s="1" t="s">
        <v>15</v>
      </c>
      <c r="F338" s="1" t="s">
        <v>520</v>
      </c>
      <c r="G338" s="10">
        <f>IF(TbDados[[#This Row],[Receita ou Despesa]] = "Despesa", TbDados[[#This Row],[Valor absoluto]]*-1, TbDados[[#This Row],[Valor absoluto]])</f>
        <v>4648.2800000000007</v>
      </c>
    </row>
    <row r="339" spans="1:7" x14ac:dyDescent="0.25">
      <c r="A339" s="1" t="s">
        <v>521</v>
      </c>
      <c r="B339" s="12">
        <v>4340.66</v>
      </c>
      <c r="C339" s="5">
        <v>44144</v>
      </c>
      <c r="D339" s="1" t="s">
        <v>8</v>
      </c>
      <c r="E339" s="1" t="s">
        <v>15</v>
      </c>
      <c r="F339" s="1" t="s">
        <v>520</v>
      </c>
      <c r="G339" s="10">
        <f>IF(TbDados[[#This Row],[Receita ou Despesa]] = "Despesa", TbDados[[#This Row],[Valor absoluto]]*-1, TbDados[[#This Row],[Valor absoluto]])</f>
        <v>4340.66</v>
      </c>
    </row>
    <row r="340" spans="1:7" x14ac:dyDescent="0.25">
      <c r="A340" s="1" t="s">
        <v>522</v>
      </c>
      <c r="B340" s="12">
        <v>1111</v>
      </c>
      <c r="C340" s="5">
        <v>44174</v>
      </c>
      <c r="D340" s="1" t="s">
        <v>8</v>
      </c>
      <c r="E340" s="1" t="s">
        <v>15</v>
      </c>
      <c r="F340" s="1" t="s">
        <v>520</v>
      </c>
      <c r="G340" s="10">
        <f>IF(TbDados[[#This Row],[Receita ou Despesa]] = "Despesa", TbDados[[#This Row],[Valor absoluto]]*-1, TbDados[[#This Row],[Valor absoluto]])</f>
        <v>1111</v>
      </c>
    </row>
    <row r="341" spans="1:7" x14ac:dyDescent="0.25">
      <c r="A341" s="1" t="s">
        <v>523</v>
      </c>
      <c r="B341" s="12">
        <v>4505.63</v>
      </c>
      <c r="C341" s="5">
        <v>44204</v>
      </c>
      <c r="D341" s="1" t="s">
        <v>8</v>
      </c>
      <c r="E341" s="1" t="s">
        <v>15</v>
      </c>
      <c r="F341" s="1" t="s">
        <v>520</v>
      </c>
      <c r="G341" s="10">
        <f>IF(TbDados[[#This Row],[Receita ou Despesa]] = "Despesa", TbDados[[#This Row],[Valor absoluto]]*-1, TbDados[[#This Row],[Valor absoluto]])</f>
        <v>4505.63</v>
      </c>
    </row>
    <row r="342" spans="1:7" x14ac:dyDescent="0.25">
      <c r="A342" s="1" t="s">
        <v>524</v>
      </c>
      <c r="B342" s="12">
        <v>4167.6400000000003</v>
      </c>
      <c r="C342" s="5">
        <v>44234</v>
      </c>
      <c r="D342" s="1" t="s">
        <v>8</v>
      </c>
      <c r="E342" s="1" t="s">
        <v>15</v>
      </c>
      <c r="F342" s="1" t="s">
        <v>520</v>
      </c>
      <c r="G342" s="10">
        <f>IF(TbDados[[#This Row],[Receita ou Despesa]] = "Despesa", TbDados[[#This Row],[Valor absoluto]]*-1, TbDados[[#This Row],[Valor absoluto]])</f>
        <v>4167.6400000000003</v>
      </c>
    </row>
    <row r="343" spans="1:7" x14ac:dyDescent="0.25">
      <c r="A343" s="1" t="s">
        <v>525</v>
      </c>
      <c r="B343" s="12">
        <v>4871.22</v>
      </c>
      <c r="C343" s="5">
        <v>44264</v>
      </c>
      <c r="D343" s="1" t="s">
        <v>8</v>
      </c>
      <c r="E343" s="1" t="s">
        <v>15</v>
      </c>
      <c r="F343" s="1" t="s">
        <v>520</v>
      </c>
      <c r="G343" s="10">
        <f>IF(TbDados[[#This Row],[Receita ou Despesa]] = "Despesa", TbDados[[#This Row],[Valor absoluto]]*-1, TbDados[[#This Row],[Valor absoluto]])</f>
        <v>4871.22</v>
      </c>
    </row>
    <row r="344" spans="1:7" x14ac:dyDescent="0.25">
      <c r="A344" s="1" t="s">
        <v>526</v>
      </c>
      <c r="B344" s="12">
        <v>4717.6500000000005</v>
      </c>
      <c r="C344" s="5">
        <v>44294</v>
      </c>
      <c r="D344" s="1" t="s">
        <v>8</v>
      </c>
      <c r="E344" s="1" t="s">
        <v>15</v>
      </c>
      <c r="F344" s="1" t="s">
        <v>520</v>
      </c>
      <c r="G344" s="10">
        <f>IF(TbDados[[#This Row],[Receita ou Despesa]] = "Despesa", TbDados[[#This Row],[Valor absoluto]]*-1, TbDados[[#This Row],[Valor absoluto]])</f>
        <v>4717.6500000000005</v>
      </c>
    </row>
    <row r="345" spans="1:7" x14ac:dyDescent="0.25">
      <c r="A345" s="1" t="s">
        <v>364</v>
      </c>
      <c r="B345" s="12">
        <v>63.19</v>
      </c>
      <c r="C345" s="5">
        <v>44293</v>
      </c>
      <c r="D345" s="1" t="s">
        <v>9</v>
      </c>
      <c r="E345" s="1" t="s">
        <v>532</v>
      </c>
      <c r="F345" s="1" t="s">
        <v>21</v>
      </c>
      <c r="G345" s="10">
        <f>IF(TbDados[[#This Row],[Receita ou Despesa]] = "Despesa", TbDados[[#This Row],[Valor absoluto]]*-1, TbDados[[#This Row],[Valor absoluto]])</f>
        <v>-63.19</v>
      </c>
    </row>
    <row r="346" spans="1:7" x14ac:dyDescent="0.25">
      <c r="A346" s="1" t="s">
        <v>365</v>
      </c>
      <c r="B346" s="12">
        <v>13.58</v>
      </c>
      <c r="C346" s="5">
        <v>44237</v>
      </c>
      <c r="D346" s="1" t="s">
        <v>7</v>
      </c>
      <c r="E346" s="1" t="s">
        <v>532</v>
      </c>
      <c r="F346" s="1" t="s">
        <v>2</v>
      </c>
      <c r="G346" s="10">
        <f>IF(TbDados[[#This Row],[Receita ou Despesa]] = "Despesa", TbDados[[#This Row],[Valor absoluto]]*-1, TbDados[[#This Row],[Valor absoluto]])</f>
        <v>-13.58</v>
      </c>
    </row>
    <row r="347" spans="1:7" x14ac:dyDescent="0.25">
      <c r="A347" s="1" t="s">
        <v>366</v>
      </c>
      <c r="B347" s="12">
        <v>42.059999999999995</v>
      </c>
      <c r="C347" s="5">
        <v>44200</v>
      </c>
      <c r="D347" s="1" t="s">
        <v>12</v>
      </c>
      <c r="E347" s="1" t="s">
        <v>532</v>
      </c>
      <c r="F347" s="1" t="s">
        <v>5</v>
      </c>
      <c r="G347" s="10">
        <f>IF(TbDados[[#This Row],[Receita ou Despesa]] = "Despesa", TbDados[[#This Row],[Valor absoluto]]*-1, TbDados[[#This Row],[Valor absoluto]])</f>
        <v>-42.059999999999995</v>
      </c>
    </row>
    <row r="348" spans="1:7" x14ac:dyDescent="0.25">
      <c r="A348" s="1" t="s">
        <v>367</v>
      </c>
      <c r="B348" s="12">
        <v>29.470000000000002</v>
      </c>
      <c r="C348" s="5">
        <v>44244</v>
      </c>
      <c r="D348" s="1" t="s">
        <v>7</v>
      </c>
      <c r="E348" s="1" t="s">
        <v>532</v>
      </c>
      <c r="F348" s="1" t="s">
        <v>18</v>
      </c>
      <c r="G348" s="10">
        <f>IF(TbDados[[#This Row],[Receita ou Despesa]] = "Despesa", TbDados[[#This Row],[Valor absoluto]]*-1, TbDados[[#This Row],[Valor absoluto]])</f>
        <v>-29.470000000000002</v>
      </c>
    </row>
    <row r="349" spans="1:7" x14ac:dyDescent="0.25">
      <c r="A349" s="1" t="s">
        <v>368</v>
      </c>
      <c r="B349" s="12">
        <v>29.82</v>
      </c>
      <c r="C349" s="5">
        <v>44154</v>
      </c>
      <c r="D349" s="1" t="s">
        <v>8</v>
      </c>
      <c r="E349" s="1" t="s">
        <v>532</v>
      </c>
      <c r="F349" s="1" t="s">
        <v>2</v>
      </c>
      <c r="G349" s="10">
        <f>IF(TbDados[[#This Row],[Receita ou Despesa]] = "Despesa", TbDados[[#This Row],[Valor absoluto]]*-1, TbDados[[#This Row],[Valor absoluto]])</f>
        <v>-29.82</v>
      </c>
    </row>
    <row r="350" spans="1:7" x14ac:dyDescent="0.25">
      <c r="A350" s="1" t="s">
        <v>369</v>
      </c>
      <c r="B350" s="12">
        <v>32.489999999999995</v>
      </c>
      <c r="C350" s="5">
        <v>44146</v>
      </c>
      <c r="D350" s="1" t="s">
        <v>11</v>
      </c>
      <c r="E350" s="1" t="s">
        <v>532</v>
      </c>
      <c r="F350" s="1" t="s">
        <v>0</v>
      </c>
      <c r="G350" s="10">
        <f>IF(TbDados[[#This Row],[Receita ou Despesa]] = "Despesa", TbDados[[#This Row],[Valor absoluto]]*-1, TbDados[[#This Row],[Valor absoluto]])</f>
        <v>-32.489999999999995</v>
      </c>
    </row>
    <row r="351" spans="1:7" x14ac:dyDescent="0.25">
      <c r="A351" s="1" t="s">
        <v>370</v>
      </c>
      <c r="B351" s="12">
        <v>30.48</v>
      </c>
      <c r="C351" s="5">
        <v>44292</v>
      </c>
      <c r="D351" s="1" t="s">
        <v>7</v>
      </c>
      <c r="E351" s="1" t="s">
        <v>532</v>
      </c>
      <c r="F351" s="1" t="s">
        <v>1</v>
      </c>
      <c r="G351" s="10">
        <f>IF(TbDados[[#This Row],[Receita ou Despesa]] = "Despesa", TbDados[[#This Row],[Valor absoluto]]*-1, TbDados[[#This Row],[Valor absoluto]])</f>
        <v>-30.48</v>
      </c>
    </row>
    <row r="352" spans="1:7" x14ac:dyDescent="0.25">
      <c r="A352" s="1" t="s">
        <v>371</v>
      </c>
      <c r="B352" s="12">
        <v>8.2099999999999991</v>
      </c>
      <c r="C352" s="5">
        <v>44194</v>
      </c>
      <c r="D352" s="1" t="s">
        <v>7</v>
      </c>
      <c r="E352" s="1" t="s">
        <v>532</v>
      </c>
      <c r="F352" s="1" t="s">
        <v>23</v>
      </c>
      <c r="G352" s="10">
        <f>IF(TbDados[[#This Row],[Receita ou Despesa]] = "Despesa", TbDados[[#This Row],[Valor absoluto]]*-1, TbDados[[#This Row],[Valor absoluto]])</f>
        <v>-8.2099999999999991</v>
      </c>
    </row>
    <row r="353" spans="1:7" x14ac:dyDescent="0.25">
      <c r="A353" s="1" t="s">
        <v>372</v>
      </c>
      <c r="B353" s="12">
        <v>67.63000000000001</v>
      </c>
      <c r="C353" s="5">
        <v>44142</v>
      </c>
      <c r="D353" s="1" t="s">
        <v>10</v>
      </c>
      <c r="E353" s="1" t="s">
        <v>15</v>
      </c>
      <c r="F353" s="1" t="s">
        <v>19</v>
      </c>
      <c r="G353" s="10">
        <f>IF(TbDados[[#This Row],[Receita ou Despesa]] = "Despesa", TbDados[[#This Row],[Valor absoluto]]*-1, TbDados[[#This Row],[Valor absoluto]])</f>
        <v>67.63000000000001</v>
      </c>
    </row>
    <row r="354" spans="1:7" x14ac:dyDescent="0.25">
      <c r="A354" s="1" t="s">
        <v>373</v>
      </c>
      <c r="B354" s="12">
        <v>26.73</v>
      </c>
      <c r="C354" s="5">
        <v>44211</v>
      </c>
      <c r="D354" s="1" t="s">
        <v>7</v>
      </c>
      <c r="E354" s="1" t="s">
        <v>532</v>
      </c>
      <c r="F354" s="1" t="s">
        <v>21</v>
      </c>
      <c r="G354" s="10">
        <f>IF(TbDados[[#This Row],[Receita ou Despesa]] = "Despesa", TbDados[[#This Row],[Valor absoluto]]*-1, TbDados[[#This Row],[Valor absoluto]])</f>
        <v>-26.73</v>
      </c>
    </row>
    <row r="355" spans="1:7" x14ac:dyDescent="0.25">
      <c r="A355" s="1" t="s">
        <v>374</v>
      </c>
      <c r="B355" s="12">
        <v>35.419999999999995</v>
      </c>
      <c r="C355" s="5">
        <v>44158</v>
      </c>
      <c r="D355" s="1" t="s">
        <v>11</v>
      </c>
      <c r="E355" s="1" t="s">
        <v>532</v>
      </c>
      <c r="F355" s="1" t="s">
        <v>23</v>
      </c>
      <c r="G355" s="10">
        <f>IF(TbDados[[#This Row],[Receita ou Despesa]] = "Despesa", TbDados[[#This Row],[Valor absoluto]]*-1, TbDados[[#This Row],[Valor absoluto]])</f>
        <v>-35.419999999999995</v>
      </c>
    </row>
    <row r="356" spans="1:7" x14ac:dyDescent="0.25">
      <c r="A356" s="1" t="s">
        <v>375</v>
      </c>
      <c r="B356" s="12">
        <v>79.150000000000006</v>
      </c>
      <c r="C356" s="5">
        <v>44258</v>
      </c>
      <c r="D356" s="1" t="s">
        <v>10</v>
      </c>
      <c r="E356" s="1" t="s">
        <v>532</v>
      </c>
      <c r="F356" s="1" t="s">
        <v>4</v>
      </c>
      <c r="G356" s="10">
        <f>IF(TbDados[[#This Row],[Receita ou Despesa]] = "Despesa", TbDados[[#This Row],[Valor absoluto]]*-1, TbDados[[#This Row],[Valor absoluto]])</f>
        <v>-79.150000000000006</v>
      </c>
    </row>
    <row r="357" spans="1:7" x14ac:dyDescent="0.25">
      <c r="A357" s="1" t="s">
        <v>376</v>
      </c>
      <c r="B357" s="12">
        <v>84.65</v>
      </c>
      <c r="C357" s="5">
        <v>44268</v>
      </c>
      <c r="D357" s="1" t="s">
        <v>11</v>
      </c>
      <c r="E357" s="1" t="s">
        <v>532</v>
      </c>
      <c r="F357" s="1" t="s">
        <v>1</v>
      </c>
      <c r="G357" s="10">
        <f>IF(TbDados[[#This Row],[Receita ou Despesa]] = "Despesa", TbDados[[#This Row],[Valor absoluto]]*-1, TbDados[[#This Row],[Valor absoluto]])</f>
        <v>-84.65</v>
      </c>
    </row>
    <row r="358" spans="1:7" x14ac:dyDescent="0.25">
      <c r="A358" s="1" t="s">
        <v>377</v>
      </c>
      <c r="B358" s="12">
        <v>69.740000000000009</v>
      </c>
      <c r="C358" s="5">
        <v>44138</v>
      </c>
      <c r="D358" s="1" t="s">
        <v>7</v>
      </c>
      <c r="E358" s="1" t="s">
        <v>532</v>
      </c>
      <c r="F358" s="1" t="s">
        <v>5</v>
      </c>
      <c r="G358" s="10">
        <f>IF(TbDados[[#This Row],[Receita ou Despesa]] = "Despesa", TbDados[[#This Row],[Valor absoluto]]*-1, TbDados[[#This Row],[Valor absoluto]])</f>
        <v>-69.740000000000009</v>
      </c>
    </row>
    <row r="359" spans="1:7" x14ac:dyDescent="0.25">
      <c r="A359" s="1" t="s">
        <v>378</v>
      </c>
      <c r="B359" s="12">
        <v>68.570000000000007</v>
      </c>
      <c r="C359" s="5">
        <v>44129</v>
      </c>
      <c r="D359" s="1" t="s">
        <v>11</v>
      </c>
      <c r="E359" s="1" t="s">
        <v>532</v>
      </c>
      <c r="F359" s="1" t="s">
        <v>1</v>
      </c>
      <c r="G359" s="10">
        <f>IF(TbDados[[#This Row],[Receita ou Despesa]] = "Despesa", TbDados[[#This Row],[Valor absoluto]]*-1, TbDados[[#This Row],[Valor absoluto]])</f>
        <v>-68.570000000000007</v>
      </c>
    </row>
    <row r="360" spans="1:7" x14ac:dyDescent="0.25">
      <c r="A360" s="1" t="s">
        <v>379</v>
      </c>
      <c r="B360" s="12">
        <v>82.34</v>
      </c>
      <c r="C360" s="5">
        <v>44176</v>
      </c>
      <c r="D360" s="1" t="s">
        <v>9</v>
      </c>
      <c r="E360" s="1" t="s">
        <v>532</v>
      </c>
      <c r="F360" s="1" t="s">
        <v>3</v>
      </c>
      <c r="G360" s="10">
        <f>IF(TbDados[[#This Row],[Receita ou Despesa]] = "Despesa", TbDados[[#This Row],[Valor absoluto]]*-1, TbDados[[#This Row],[Valor absoluto]])</f>
        <v>-82.34</v>
      </c>
    </row>
    <row r="361" spans="1:7" x14ac:dyDescent="0.25">
      <c r="A361" s="1" t="s">
        <v>380</v>
      </c>
      <c r="B361" s="12">
        <v>38.4</v>
      </c>
      <c r="C361" s="5">
        <v>44164</v>
      </c>
      <c r="D361" s="1" t="s">
        <v>9</v>
      </c>
      <c r="E361" s="1" t="s">
        <v>532</v>
      </c>
      <c r="F361" s="1" t="s">
        <v>5</v>
      </c>
      <c r="G361" s="10">
        <f>IF(TbDados[[#This Row],[Receita ou Despesa]] = "Despesa", TbDados[[#This Row],[Valor absoluto]]*-1, TbDados[[#This Row],[Valor absoluto]])</f>
        <v>-38.4</v>
      </c>
    </row>
    <row r="362" spans="1:7" x14ac:dyDescent="0.25">
      <c r="A362" s="1" t="s">
        <v>381</v>
      </c>
      <c r="B362" s="12">
        <v>34.059999999999995</v>
      </c>
      <c r="C362" s="5">
        <v>44206</v>
      </c>
      <c r="D362" s="1" t="s">
        <v>10</v>
      </c>
      <c r="E362" s="1" t="s">
        <v>532</v>
      </c>
      <c r="F362" s="1" t="s">
        <v>20</v>
      </c>
      <c r="G362" s="10">
        <f>IF(TbDados[[#This Row],[Receita ou Despesa]] = "Despesa", TbDados[[#This Row],[Valor absoluto]]*-1, TbDados[[#This Row],[Valor absoluto]])</f>
        <v>-34.059999999999995</v>
      </c>
    </row>
    <row r="363" spans="1:7" x14ac:dyDescent="0.25">
      <c r="A363" s="1" t="s">
        <v>382</v>
      </c>
      <c r="B363" s="12">
        <v>63.33</v>
      </c>
      <c r="C363" s="5">
        <v>44233</v>
      </c>
      <c r="D363" s="1" t="s">
        <v>10</v>
      </c>
      <c r="E363" s="1" t="s">
        <v>532</v>
      </c>
      <c r="F363" s="1" t="s">
        <v>5</v>
      </c>
      <c r="G363" s="10">
        <f>IF(TbDados[[#This Row],[Receita ou Despesa]] = "Despesa", TbDados[[#This Row],[Valor absoluto]]*-1, TbDados[[#This Row],[Valor absoluto]])</f>
        <v>-63.33</v>
      </c>
    </row>
    <row r="364" spans="1:7" x14ac:dyDescent="0.25">
      <c r="A364" s="1" t="s">
        <v>383</v>
      </c>
      <c r="B364" s="12">
        <v>37.409999999999997</v>
      </c>
      <c r="C364" s="5">
        <v>44116</v>
      </c>
      <c r="D364" s="1" t="s">
        <v>11</v>
      </c>
      <c r="E364" s="1" t="s">
        <v>15</v>
      </c>
      <c r="F364" s="1" t="s">
        <v>520</v>
      </c>
      <c r="G364" s="10">
        <f>IF(TbDados[[#This Row],[Receita ou Despesa]] = "Despesa", TbDados[[#This Row],[Valor absoluto]]*-1, TbDados[[#This Row],[Valor absoluto]])</f>
        <v>37.409999999999997</v>
      </c>
    </row>
    <row r="365" spans="1:7" x14ac:dyDescent="0.25">
      <c r="A365" s="1" t="s">
        <v>384</v>
      </c>
      <c r="B365" s="12">
        <v>75.050000000000011</v>
      </c>
      <c r="C365" s="5">
        <v>44301</v>
      </c>
      <c r="D365" s="1" t="s">
        <v>12</v>
      </c>
      <c r="E365" s="1" t="s">
        <v>532</v>
      </c>
      <c r="F365" s="1" t="s">
        <v>4</v>
      </c>
      <c r="G365" s="10">
        <f>IF(TbDados[[#This Row],[Receita ou Despesa]] = "Despesa", TbDados[[#This Row],[Valor absoluto]]*-1, TbDados[[#This Row],[Valor absoluto]])</f>
        <v>-75.050000000000011</v>
      </c>
    </row>
    <row r="366" spans="1:7" x14ac:dyDescent="0.25">
      <c r="A366" s="1" t="s">
        <v>385</v>
      </c>
      <c r="B366" s="12">
        <v>57.989999999999995</v>
      </c>
      <c r="C366" s="5">
        <v>44122</v>
      </c>
      <c r="D366" s="1" t="s">
        <v>11</v>
      </c>
      <c r="E366" s="1" t="s">
        <v>532</v>
      </c>
      <c r="F366" s="1" t="s">
        <v>18</v>
      </c>
      <c r="G366" s="10">
        <f>IF(TbDados[[#This Row],[Receita ou Despesa]] = "Despesa", TbDados[[#This Row],[Valor absoluto]]*-1, TbDados[[#This Row],[Valor absoluto]])</f>
        <v>-57.989999999999995</v>
      </c>
    </row>
    <row r="367" spans="1:7" x14ac:dyDescent="0.25">
      <c r="A367" s="1" t="s">
        <v>386</v>
      </c>
      <c r="B367" s="12">
        <v>11.94</v>
      </c>
      <c r="C367" s="5">
        <v>44210</v>
      </c>
      <c r="D367" s="1" t="s">
        <v>8</v>
      </c>
      <c r="E367" s="1" t="s">
        <v>532</v>
      </c>
      <c r="F367" s="1" t="s">
        <v>3</v>
      </c>
      <c r="G367" s="10">
        <f>IF(TbDados[[#This Row],[Receita ou Despesa]] = "Despesa", TbDados[[#This Row],[Valor absoluto]]*-1, TbDados[[#This Row],[Valor absoluto]])</f>
        <v>-11.94</v>
      </c>
    </row>
    <row r="368" spans="1:7" x14ac:dyDescent="0.25">
      <c r="A368" s="1" t="s">
        <v>387</v>
      </c>
      <c r="B368" s="12">
        <v>1.85</v>
      </c>
      <c r="C368" s="5">
        <v>44130</v>
      </c>
      <c r="D368" s="1" t="s">
        <v>11</v>
      </c>
      <c r="E368" s="1" t="s">
        <v>532</v>
      </c>
      <c r="F368" s="1" t="s">
        <v>21</v>
      </c>
      <c r="G368" s="10">
        <f>IF(TbDados[[#This Row],[Receita ou Despesa]] = "Despesa", TbDados[[#This Row],[Valor absoluto]]*-1, TbDados[[#This Row],[Valor absoluto]])</f>
        <v>-1.85</v>
      </c>
    </row>
    <row r="369" spans="1:7" x14ac:dyDescent="0.25">
      <c r="A369" s="1" t="s">
        <v>388</v>
      </c>
      <c r="B369" s="12">
        <v>37.869999999999997</v>
      </c>
      <c r="C369" s="5">
        <v>44214</v>
      </c>
      <c r="D369" s="1" t="s">
        <v>10</v>
      </c>
      <c r="E369" s="1" t="s">
        <v>532</v>
      </c>
      <c r="F369" s="1" t="s">
        <v>4</v>
      </c>
      <c r="G369" s="10">
        <f>IF(TbDados[[#This Row],[Receita ou Despesa]] = "Despesa", TbDados[[#This Row],[Valor absoluto]]*-1, TbDados[[#This Row],[Valor absoluto]])</f>
        <v>-37.869999999999997</v>
      </c>
    </row>
    <row r="370" spans="1:7" x14ac:dyDescent="0.25">
      <c r="A370" s="1" t="s">
        <v>389</v>
      </c>
      <c r="B370" s="12">
        <v>8.85</v>
      </c>
      <c r="C370" s="5">
        <v>44296</v>
      </c>
      <c r="D370" s="1" t="s">
        <v>11</v>
      </c>
      <c r="E370" s="1" t="s">
        <v>15</v>
      </c>
      <c r="F370" s="1" t="s">
        <v>520</v>
      </c>
      <c r="G370" s="10">
        <f>IF(TbDados[[#This Row],[Receita ou Despesa]] = "Despesa", TbDados[[#This Row],[Valor absoluto]]*-1, TbDados[[#This Row],[Valor absoluto]])</f>
        <v>8.85</v>
      </c>
    </row>
    <row r="371" spans="1:7" x14ac:dyDescent="0.25">
      <c r="A371" s="1" t="s">
        <v>390</v>
      </c>
      <c r="B371" s="12">
        <v>89.300000000000011</v>
      </c>
      <c r="C371" s="5">
        <v>44274</v>
      </c>
      <c r="D371" s="1" t="s">
        <v>7</v>
      </c>
      <c r="E371" s="1" t="s">
        <v>532</v>
      </c>
      <c r="F371" s="1" t="s">
        <v>5</v>
      </c>
      <c r="G371" s="10">
        <f>IF(TbDados[[#This Row],[Receita ou Despesa]] = "Despesa", TbDados[[#This Row],[Valor absoluto]]*-1, TbDados[[#This Row],[Valor absoluto]])</f>
        <v>-89.300000000000011</v>
      </c>
    </row>
    <row r="372" spans="1:7" x14ac:dyDescent="0.25">
      <c r="A372" s="1" t="s">
        <v>391</v>
      </c>
      <c r="B372" s="12">
        <v>83.22</v>
      </c>
      <c r="C372" s="5">
        <v>44191</v>
      </c>
      <c r="D372" s="1" t="s">
        <v>11</v>
      </c>
      <c r="E372" s="1" t="s">
        <v>532</v>
      </c>
      <c r="F372" s="1" t="s">
        <v>21</v>
      </c>
      <c r="G372" s="10">
        <f>IF(TbDados[[#This Row],[Receita ou Despesa]] = "Despesa", TbDados[[#This Row],[Valor absoluto]]*-1, TbDados[[#This Row],[Valor absoluto]])</f>
        <v>-83.22</v>
      </c>
    </row>
    <row r="373" spans="1:7" x14ac:dyDescent="0.25">
      <c r="A373" s="1" t="s">
        <v>392</v>
      </c>
      <c r="B373" s="12">
        <v>4.84</v>
      </c>
      <c r="C373" s="5">
        <v>44263</v>
      </c>
      <c r="D373" s="1" t="s">
        <v>10</v>
      </c>
      <c r="E373" s="1" t="s">
        <v>532</v>
      </c>
      <c r="F373" s="1" t="s">
        <v>22</v>
      </c>
      <c r="G373" s="10">
        <f>IF(TbDados[[#This Row],[Receita ou Despesa]] = "Despesa", TbDados[[#This Row],[Valor absoluto]]*-1, TbDados[[#This Row],[Valor absoluto]])</f>
        <v>-4.84</v>
      </c>
    </row>
    <row r="374" spans="1:7" x14ac:dyDescent="0.25">
      <c r="A374" s="1" t="s">
        <v>393</v>
      </c>
      <c r="B374" s="12">
        <v>49.769999999999996</v>
      </c>
      <c r="C374" s="5">
        <v>44134</v>
      </c>
      <c r="D374" s="1" t="s">
        <v>11</v>
      </c>
      <c r="E374" s="1" t="s">
        <v>532</v>
      </c>
      <c r="F374" s="1" t="s">
        <v>20</v>
      </c>
      <c r="G374" s="10">
        <f>IF(TbDados[[#This Row],[Receita ou Despesa]] = "Despesa", TbDados[[#This Row],[Valor absoluto]]*-1, TbDados[[#This Row],[Valor absoluto]])</f>
        <v>-49.769999999999996</v>
      </c>
    </row>
    <row r="375" spans="1:7" x14ac:dyDescent="0.25">
      <c r="A375" s="1" t="s">
        <v>394</v>
      </c>
      <c r="B375" s="12">
        <v>19.46</v>
      </c>
      <c r="C375" s="5">
        <v>44122</v>
      </c>
      <c r="D375" s="1" t="s">
        <v>8</v>
      </c>
      <c r="E375" s="1" t="s">
        <v>532</v>
      </c>
      <c r="F375" s="1" t="s">
        <v>20</v>
      </c>
      <c r="G375" s="10">
        <f>IF(TbDados[[#This Row],[Receita ou Despesa]] = "Despesa", TbDados[[#This Row],[Valor absoluto]]*-1, TbDados[[#This Row],[Valor absoluto]])</f>
        <v>-19.46</v>
      </c>
    </row>
    <row r="376" spans="1:7" x14ac:dyDescent="0.25">
      <c r="A376" s="1" t="s">
        <v>395</v>
      </c>
      <c r="B376" s="12">
        <v>32.11</v>
      </c>
      <c r="C376" s="5">
        <v>44242</v>
      </c>
      <c r="D376" s="1" t="s">
        <v>8</v>
      </c>
      <c r="E376" s="1" t="s">
        <v>532</v>
      </c>
      <c r="F376" s="1" t="s">
        <v>2</v>
      </c>
      <c r="G376" s="10">
        <f>IF(TbDados[[#This Row],[Receita ou Despesa]] = "Despesa", TbDados[[#This Row],[Valor absoluto]]*-1, TbDados[[#This Row],[Valor absoluto]])</f>
        <v>-32.11</v>
      </c>
    </row>
    <row r="377" spans="1:7" x14ac:dyDescent="0.25">
      <c r="A377" s="1" t="s">
        <v>396</v>
      </c>
      <c r="B377" s="12">
        <v>40.409999999999997</v>
      </c>
      <c r="C377" s="5">
        <v>44139</v>
      </c>
      <c r="D377" s="1" t="s">
        <v>10</v>
      </c>
      <c r="E377" s="1" t="s">
        <v>532</v>
      </c>
      <c r="F377" s="1" t="s">
        <v>3</v>
      </c>
      <c r="G377" s="10">
        <f>IF(TbDados[[#This Row],[Receita ou Despesa]] = "Despesa", TbDados[[#This Row],[Valor absoluto]]*-1, TbDados[[#This Row],[Valor absoluto]])</f>
        <v>-40.409999999999997</v>
      </c>
    </row>
    <row r="378" spans="1:7" x14ac:dyDescent="0.25">
      <c r="A378" s="1" t="s">
        <v>397</v>
      </c>
      <c r="B378" s="12">
        <v>21.51</v>
      </c>
      <c r="C378" s="5">
        <v>44124</v>
      </c>
      <c r="D378" s="1" t="s">
        <v>11</v>
      </c>
      <c r="E378" s="1" t="s">
        <v>15</v>
      </c>
      <c r="F378" s="1" t="s">
        <v>520</v>
      </c>
      <c r="G378" s="10">
        <f>IF(TbDados[[#This Row],[Receita ou Despesa]] = "Despesa", TbDados[[#This Row],[Valor absoluto]]*-1, TbDados[[#This Row],[Valor absoluto]])</f>
        <v>21.51</v>
      </c>
    </row>
    <row r="379" spans="1:7" x14ac:dyDescent="0.25">
      <c r="A379" s="1" t="s">
        <v>398</v>
      </c>
      <c r="B379" s="12">
        <v>96.62</v>
      </c>
      <c r="C379" s="5">
        <v>44230</v>
      </c>
      <c r="D379" s="1" t="s">
        <v>7</v>
      </c>
      <c r="E379" s="1" t="s">
        <v>532</v>
      </c>
      <c r="F379" s="1" t="s">
        <v>6</v>
      </c>
      <c r="G379" s="10">
        <f>IF(TbDados[[#This Row],[Receita ou Despesa]] = "Despesa", TbDados[[#This Row],[Valor absoluto]]*-1, TbDados[[#This Row],[Valor absoluto]])</f>
        <v>-96.62</v>
      </c>
    </row>
    <row r="380" spans="1:7" x14ac:dyDescent="0.25">
      <c r="A380" s="1" t="s">
        <v>399</v>
      </c>
      <c r="B380" s="12">
        <v>23.360000000000003</v>
      </c>
      <c r="C380" s="5">
        <v>44150</v>
      </c>
      <c r="D380" s="1" t="s">
        <v>8</v>
      </c>
      <c r="E380" s="1" t="s">
        <v>532</v>
      </c>
      <c r="F380" s="1" t="s">
        <v>23</v>
      </c>
      <c r="G380" s="10">
        <f>IF(TbDados[[#This Row],[Receita ou Despesa]] = "Despesa", TbDados[[#This Row],[Valor absoluto]]*-1, TbDados[[#This Row],[Valor absoluto]])</f>
        <v>-23.360000000000003</v>
      </c>
    </row>
    <row r="381" spans="1:7" x14ac:dyDescent="0.25">
      <c r="A381" s="1" t="s">
        <v>400</v>
      </c>
      <c r="B381" s="12">
        <v>18.310000000000002</v>
      </c>
      <c r="C381" s="5">
        <v>44217</v>
      </c>
      <c r="D381" s="1" t="s">
        <v>10</v>
      </c>
      <c r="E381" s="1" t="s">
        <v>532</v>
      </c>
      <c r="F381" s="1" t="s">
        <v>2</v>
      </c>
      <c r="G381" s="10">
        <f>IF(TbDados[[#This Row],[Receita ou Despesa]] = "Despesa", TbDados[[#This Row],[Valor absoluto]]*-1, TbDados[[#This Row],[Valor absoluto]])</f>
        <v>-18.310000000000002</v>
      </c>
    </row>
    <row r="382" spans="1:7" x14ac:dyDescent="0.25">
      <c r="A382" s="1" t="s">
        <v>401</v>
      </c>
      <c r="B382" s="12">
        <v>37.03</v>
      </c>
      <c r="C382" s="5">
        <v>44115</v>
      </c>
      <c r="D382" s="1" t="s">
        <v>10</v>
      </c>
      <c r="E382" s="1" t="s">
        <v>532</v>
      </c>
      <c r="F382" s="1" t="s">
        <v>4</v>
      </c>
      <c r="G382" s="10">
        <f>IF(TbDados[[#This Row],[Receita ou Despesa]] = "Despesa", TbDados[[#This Row],[Valor absoluto]]*-1, TbDados[[#This Row],[Valor absoluto]])</f>
        <v>-37.03</v>
      </c>
    </row>
    <row r="383" spans="1:7" x14ac:dyDescent="0.25">
      <c r="A383" s="1" t="s">
        <v>402</v>
      </c>
      <c r="B383" s="12">
        <v>92.5</v>
      </c>
      <c r="C383" s="5">
        <v>44297</v>
      </c>
      <c r="D383" s="1" t="s">
        <v>10</v>
      </c>
      <c r="E383" s="1" t="s">
        <v>15</v>
      </c>
      <c r="F383" s="1" t="s">
        <v>19</v>
      </c>
      <c r="G383" s="10">
        <f>IF(TbDados[[#This Row],[Receita ou Despesa]] = "Despesa", TbDados[[#This Row],[Valor absoluto]]*-1, TbDados[[#This Row],[Valor absoluto]])</f>
        <v>92.5</v>
      </c>
    </row>
    <row r="384" spans="1:7" x14ac:dyDescent="0.25">
      <c r="A384" s="1" t="s">
        <v>403</v>
      </c>
      <c r="B384" s="12">
        <v>76.88000000000001</v>
      </c>
      <c r="C384" s="5">
        <v>44246</v>
      </c>
      <c r="D384" s="1" t="s">
        <v>7</v>
      </c>
      <c r="E384" s="1" t="s">
        <v>532</v>
      </c>
      <c r="F384" s="1" t="s">
        <v>6</v>
      </c>
      <c r="G384" s="10">
        <f>IF(TbDados[[#This Row],[Receita ou Despesa]] = "Despesa", TbDados[[#This Row],[Valor absoluto]]*-1, TbDados[[#This Row],[Valor absoluto]])</f>
        <v>-76.88000000000001</v>
      </c>
    </row>
    <row r="385" spans="1:7" x14ac:dyDescent="0.25">
      <c r="A385" s="1" t="s">
        <v>404</v>
      </c>
      <c r="B385" s="12">
        <v>72.960000000000008</v>
      </c>
      <c r="C385" s="5">
        <v>44178</v>
      </c>
      <c r="D385" s="1" t="s">
        <v>12</v>
      </c>
      <c r="E385" s="1" t="s">
        <v>15</v>
      </c>
      <c r="F385" s="1" t="s">
        <v>19</v>
      </c>
      <c r="G385" s="10">
        <f>IF(TbDados[[#This Row],[Receita ou Despesa]] = "Despesa", TbDados[[#This Row],[Valor absoluto]]*-1, TbDados[[#This Row],[Valor absoluto]])</f>
        <v>72.960000000000008</v>
      </c>
    </row>
    <row r="386" spans="1:7" x14ac:dyDescent="0.25">
      <c r="A386" s="1" t="s">
        <v>405</v>
      </c>
      <c r="B386" s="12">
        <v>36.769999999999996</v>
      </c>
      <c r="C386" s="5">
        <v>44296</v>
      </c>
      <c r="D386" s="1" t="s">
        <v>11</v>
      </c>
      <c r="E386" s="1" t="s">
        <v>15</v>
      </c>
      <c r="F386" s="1" t="s">
        <v>520</v>
      </c>
      <c r="G386" s="10">
        <f>IF(TbDados[[#This Row],[Receita ou Despesa]] = "Despesa", TbDados[[#This Row],[Valor absoluto]]*-1, TbDados[[#This Row],[Valor absoluto]])</f>
        <v>36.769999999999996</v>
      </c>
    </row>
    <row r="387" spans="1:7" x14ac:dyDescent="0.25">
      <c r="A387" s="1" t="s">
        <v>406</v>
      </c>
      <c r="B387" s="12">
        <v>96.28</v>
      </c>
      <c r="C387" s="5">
        <v>44162</v>
      </c>
      <c r="D387" s="1" t="s">
        <v>9</v>
      </c>
      <c r="E387" s="1" t="s">
        <v>532</v>
      </c>
      <c r="F387" s="1" t="s">
        <v>18</v>
      </c>
      <c r="G387" s="10">
        <f>IF(TbDados[[#This Row],[Receita ou Despesa]] = "Despesa", TbDados[[#This Row],[Valor absoluto]]*-1, TbDados[[#This Row],[Valor absoluto]])</f>
        <v>-96.28</v>
      </c>
    </row>
    <row r="388" spans="1:7" x14ac:dyDescent="0.25">
      <c r="A388" s="1" t="s">
        <v>407</v>
      </c>
      <c r="B388" s="12">
        <v>42.07</v>
      </c>
      <c r="C388" s="5">
        <v>44284</v>
      </c>
      <c r="D388" s="1" t="s">
        <v>7</v>
      </c>
      <c r="E388" s="1" t="s">
        <v>532</v>
      </c>
      <c r="F388" s="1" t="s">
        <v>2</v>
      </c>
      <c r="G388" s="10">
        <f>IF(TbDados[[#This Row],[Receita ou Despesa]] = "Despesa", TbDados[[#This Row],[Valor absoluto]]*-1, TbDados[[#This Row],[Valor absoluto]])</f>
        <v>-42.07</v>
      </c>
    </row>
    <row r="389" spans="1:7" x14ac:dyDescent="0.25">
      <c r="A389" s="1" t="s">
        <v>408</v>
      </c>
      <c r="B389" s="12">
        <v>73.760000000000005</v>
      </c>
      <c r="C389" s="5">
        <v>44187</v>
      </c>
      <c r="D389" s="1" t="s">
        <v>12</v>
      </c>
      <c r="E389" s="1" t="s">
        <v>532</v>
      </c>
      <c r="F389" s="1" t="s">
        <v>6</v>
      </c>
      <c r="G389" s="10">
        <f>IF(TbDados[[#This Row],[Receita ou Despesa]] = "Despesa", TbDados[[#This Row],[Valor absoluto]]*-1, TbDados[[#This Row],[Valor absoluto]])</f>
        <v>-73.760000000000005</v>
      </c>
    </row>
    <row r="390" spans="1:7" x14ac:dyDescent="0.25">
      <c r="A390" s="1" t="s">
        <v>409</v>
      </c>
      <c r="B390" s="12">
        <v>32.19</v>
      </c>
      <c r="C390" s="5">
        <v>44233</v>
      </c>
      <c r="D390" s="1" t="s">
        <v>9</v>
      </c>
      <c r="E390" s="1" t="s">
        <v>532</v>
      </c>
      <c r="F390" s="1" t="s">
        <v>21</v>
      </c>
      <c r="G390" s="10">
        <f>IF(TbDados[[#This Row],[Receita ou Despesa]] = "Despesa", TbDados[[#This Row],[Valor absoluto]]*-1, TbDados[[#This Row],[Valor absoluto]])</f>
        <v>-32.19</v>
      </c>
    </row>
    <row r="391" spans="1:7" x14ac:dyDescent="0.25">
      <c r="A391" s="1" t="s">
        <v>410</v>
      </c>
      <c r="B391" s="12">
        <v>41.68</v>
      </c>
      <c r="C391" s="5">
        <v>44125</v>
      </c>
      <c r="D391" s="1" t="s">
        <v>12</v>
      </c>
      <c r="E391" s="1" t="s">
        <v>532</v>
      </c>
      <c r="F391" s="1" t="s">
        <v>21</v>
      </c>
      <c r="G391" s="10">
        <f>IF(TbDados[[#This Row],[Receita ou Despesa]] = "Despesa", TbDados[[#This Row],[Valor absoluto]]*-1, TbDados[[#This Row],[Valor absoluto]])</f>
        <v>-41.68</v>
      </c>
    </row>
    <row r="392" spans="1:7" x14ac:dyDescent="0.25">
      <c r="A392" s="1" t="s">
        <v>411</v>
      </c>
      <c r="B392" s="12">
        <v>61.199999999999996</v>
      </c>
      <c r="C392" s="5">
        <v>44136</v>
      </c>
      <c r="D392" s="1" t="s">
        <v>8</v>
      </c>
      <c r="E392" s="1" t="s">
        <v>532</v>
      </c>
      <c r="F392" s="1" t="s">
        <v>3</v>
      </c>
      <c r="G392" s="10">
        <f>IF(TbDados[[#This Row],[Receita ou Despesa]] = "Despesa", TbDados[[#This Row],[Valor absoluto]]*-1, TbDados[[#This Row],[Valor absoluto]])</f>
        <v>-61.199999999999996</v>
      </c>
    </row>
    <row r="393" spans="1:7" x14ac:dyDescent="0.25">
      <c r="A393" s="1" t="s">
        <v>412</v>
      </c>
      <c r="B393" s="12">
        <v>65.190000000000012</v>
      </c>
      <c r="C393" s="5">
        <v>44186</v>
      </c>
      <c r="D393" s="1" t="s">
        <v>7</v>
      </c>
      <c r="E393" s="1" t="s">
        <v>532</v>
      </c>
      <c r="F393" s="1" t="s">
        <v>23</v>
      </c>
      <c r="G393" s="10">
        <f>IF(TbDados[[#This Row],[Receita ou Despesa]] = "Despesa", TbDados[[#This Row],[Valor absoluto]]*-1, TbDados[[#This Row],[Valor absoluto]])</f>
        <v>-65.190000000000012</v>
      </c>
    </row>
    <row r="394" spans="1:7" x14ac:dyDescent="0.25">
      <c r="A394" s="1" t="s">
        <v>413</v>
      </c>
      <c r="B394" s="12">
        <v>23.990000000000002</v>
      </c>
      <c r="C394" s="5">
        <v>44132</v>
      </c>
      <c r="D394" s="1" t="s">
        <v>8</v>
      </c>
      <c r="E394" s="1" t="s">
        <v>532</v>
      </c>
      <c r="F394" s="1" t="s">
        <v>3</v>
      </c>
      <c r="G394" s="10">
        <f>IF(TbDados[[#This Row],[Receita ou Despesa]] = "Despesa", TbDados[[#This Row],[Valor absoluto]]*-1, TbDados[[#This Row],[Valor absoluto]])</f>
        <v>-23.990000000000002</v>
      </c>
    </row>
    <row r="395" spans="1:7" x14ac:dyDescent="0.25">
      <c r="A395" s="1" t="s">
        <v>414</v>
      </c>
      <c r="B395" s="12">
        <v>16.490000000000002</v>
      </c>
      <c r="C395" s="5">
        <v>44297</v>
      </c>
      <c r="D395" s="1" t="s">
        <v>12</v>
      </c>
      <c r="E395" s="1" t="s">
        <v>532</v>
      </c>
      <c r="F395" s="1" t="s">
        <v>22</v>
      </c>
      <c r="G395" s="10">
        <f>IF(TbDados[[#This Row],[Receita ou Despesa]] = "Despesa", TbDados[[#This Row],[Valor absoluto]]*-1, TbDados[[#This Row],[Valor absoluto]])</f>
        <v>-16.490000000000002</v>
      </c>
    </row>
    <row r="396" spans="1:7" x14ac:dyDescent="0.25">
      <c r="A396" s="1" t="s">
        <v>415</v>
      </c>
      <c r="B396" s="12">
        <v>91.72</v>
      </c>
      <c r="C396" s="5">
        <v>44195</v>
      </c>
      <c r="D396" s="1" t="s">
        <v>7</v>
      </c>
      <c r="E396" s="1" t="s">
        <v>532</v>
      </c>
      <c r="F396" s="1" t="s">
        <v>23</v>
      </c>
      <c r="G396" s="10">
        <f>IF(TbDados[[#This Row],[Receita ou Despesa]] = "Despesa", TbDados[[#This Row],[Valor absoluto]]*-1, TbDados[[#This Row],[Valor absoluto]])</f>
        <v>-91.72</v>
      </c>
    </row>
    <row r="397" spans="1:7" x14ac:dyDescent="0.25">
      <c r="A397" s="1" t="s">
        <v>416</v>
      </c>
      <c r="B397" s="12">
        <v>87.27000000000001</v>
      </c>
      <c r="C397" s="5">
        <v>44206</v>
      </c>
      <c r="D397" s="1" t="s">
        <v>9</v>
      </c>
      <c r="E397" s="1" t="s">
        <v>532</v>
      </c>
      <c r="F397" s="1" t="s">
        <v>0</v>
      </c>
      <c r="G397" s="10">
        <f>IF(TbDados[[#This Row],[Receita ou Despesa]] = "Despesa", TbDados[[#This Row],[Valor absoluto]]*-1, TbDados[[#This Row],[Valor absoluto]])</f>
        <v>-87.27000000000001</v>
      </c>
    </row>
    <row r="398" spans="1:7" x14ac:dyDescent="0.25">
      <c r="A398" s="1" t="s">
        <v>417</v>
      </c>
      <c r="B398" s="12">
        <v>77.33</v>
      </c>
      <c r="C398" s="5">
        <v>44127</v>
      </c>
      <c r="D398" s="1" t="s">
        <v>8</v>
      </c>
      <c r="E398" s="1" t="s">
        <v>532</v>
      </c>
      <c r="F398" s="1" t="s">
        <v>4</v>
      </c>
      <c r="G398" s="10">
        <f>IF(TbDados[[#This Row],[Receita ou Despesa]] = "Despesa", TbDados[[#This Row],[Valor absoluto]]*-1, TbDados[[#This Row],[Valor absoluto]])</f>
        <v>-77.33</v>
      </c>
    </row>
    <row r="399" spans="1:7" x14ac:dyDescent="0.25">
      <c r="A399" s="1" t="s">
        <v>418</v>
      </c>
      <c r="B399" s="12">
        <v>37.049999999999997</v>
      </c>
      <c r="C399" s="5">
        <v>44158</v>
      </c>
      <c r="D399" s="1" t="s">
        <v>10</v>
      </c>
      <c r="E399" s="1" t="s">
        <v>532</v>
      </c>
      <c r="F399" s="1" t="s">
        <v>23</v>
      </c>
      <c r="G399" s="10">
        <f>IF(TbDados[[#This Row],[Receita ou Despesa]] = "Despesa", TbDados[[#This Row],[Valor absoluto]]*-1, TbDados[[#This Row],[Valor absoluto]])</f>
        <v>-37.049999999999997</v>
      </c>
    </row>
    <row r="400" spans="1:7" x14ac:dyDescent="0.25">
      <c r="A400" s="1" t="s">
        <v>419</v>
      </c>
      <c r="B400" s="12">
        <v>72.61</v>
      </c>
      <c r="C400" s="5">
        <v>44277</v>
      </c>
      <c r="D400" s="1" t="s">
        <v>8</v>
      </c>
      <c r="E400" s="1" t="s">
        <v>532</v>
      </c>
      <c r="F400" s="1" t="s">
        <v>1</v>
      </c>
      <c r="G400" s="10">
        <f>IF(TbDados[[#This Row],[Receita ou Despesa]] = "Despesa", TbDados[[#This Row],[Valor absoluto]]*-1, TbDados[[#This Row],[Valor absoluto]])</f>
        <v>-72.61</v>
      </c>
    </row>
    <row r="401" spans="1:7" x14ac:dyDescent="0.25">
      <c r="A401" s="1" t="s">
        <v>420</v>
      </c>
      <c r="B401" s="12">
        <v>22.78</v>
      </c>
      <c r="C401" s="5">
        <v>44165</v>
      </c>
      <c r="D401" s="1" t="s">
        <v>11</v>
      </c>
      <c r="E401" s="1" t="s">
        <v>532</v>
      </c>
      <c r="F401" s="1" t="s">
        <v>1</v>
      </c>
      <c r="G401" s="10">
        <f>IF(TbDados[[#This Row],[Receita ou Despesa]] = "Despesa", TbDados[[#This Row],[Valor absoluto]]*-1, TbDados[[#This Row],[Valor absoluto]])</f>
        <v>-22.78</v>
      </c>
    </row>
    <row r="402" spans="1:7" x14ac:dyDescent="0.25">
      <c r="A402" s="1" t="s">
        <v>421</v>
      </c>
      <c r="B402" s="12">
        <v>74.75</v>
      </c>
      <c r="C402" s="5">
        <v>44228</v>
      </c>
      <c r="D402" s="1" t="s">
        <v>8</v>
      </c>
      <c r="E402" s="1" t="s">
        <v>532</v>
      </c>
      <c r="F402" s="1" t="s">
        <v>1</v>
      </c>
      <c r="G402" s="10">
        <f>IF(TbDados[[#This Row],[Receita ou Despesa]] = "Despesa", TbDados[[#This Row],[Valor absoluto]]*-1, TbDados[[#This Row],[Valor absoluto]])</f>
        <v>-74.75</v>
      </c>
    </row>
    <row r="403" spans="1:7" x14ac:dyDescent="0.25">
      <c r="A403" s="1" t="s">
        <v>422</v>
      </c>
      <c r="B403" s="12">
        <v>44.14</v>
      </c>
      <c r="C403" s="5">
        <v>44209</v>
      </c>
      <c r="D403" s="1" t="s">
        <v>11</v>
      </c>
      <c r="E403" s="1" t="s">
        <v>15</v>
      </c>
      <c r="F403" s="1" t="s">
        <v>19</v>
      </c>
      <c r="G403" s="10">
        <f>IF(TbDados[[#This Row],[Receita ou Despesa]] = "Despesa", TbDados[[#This Row],[Valor absoluto]]*-1, TbDados[[#This Row],[Valor absoluto]])</f>
        <v>44.14</v>
      </c>
    </row>
    <row r="404" spans="1:7" x14ac:dyDescent="0.25">
      <c r="A404" s="1" t="s">
        <v>423</v>
      </c>
      <c r="B404" s="12">
        <v>39.51</v>
      </c>
      <c r="C404" s="5">
        <v>44256</v>
      </c>
      <c r="D404" s="1" t="s">
        <v>11</v>
      </c>
      <c r="E404" s="1" t="s">
        <v>532</v>
      </c>
      <c r="F404" s="1" t="s">
        <v>0</v>
      </c>
      <c r="G404" s="10">
        <f>IF(TbDados[[#This Row],[Receita ou Despesa]] = "Despesa", TbDados[[#This Row],[Valor absoluto]]*-1, TbDados[[#This Row],[Valor absoluto]])</f>
        <v>-39.51</v>
      </c>
    </row>
    <row r="405" spans="1:7" x14ac:dyDescent="0.25">
      <c r="A405" s="1" t="s">
        <v>424</v>
      </c>
      <c r="B405" s="12">
        <v>45.9</v>
      </c>
      <c r="C405" s="5">
        <v>44197</v>
      </c>
      <c r="D405" s="1" t="s">
        <v>7</v>
      </c>
      <c r="E405" s="1" t="s">
        <v>532</v>
      </c>
      <c r="F405" s="1" t="s">
        <v>2</v>
      </c>
      <c r="G405" s="10">
        <f>IF(TbDados[[#This Row],[Receita ou Despesa]] = "Despesa", TbDados[[#This Row],[Valor absoluto]]*-1, TbDados[[#This Row],[Valor absoluto]])</f>
        <v>-45.9</v>
      </c>
    </row>
    <row r="406" spans="1:7" x14ac:dyDescent="0.25">
      <c r="A406" s="1" t="s">
        <v>425</v>
      </c>
      <c r="B406" s="12">
        <v>14.91</v>
      </c>
      <c r="C406" s="5">
        <v>44127</v>
      </c>
      <c r="D406" s="1" t="s">
        <v>11</v>
      </c>
      <c r="E406" s="1" t="s">
        <v>532</v>
      </c>
      <c r="F406" s="1" t="s">
        <v>2</v>
      </c>
      <c r="G406" s="10">
        <f>IF(TbDados[[#This Row],[Receita ou Despesa]] = "Despesa", TbDados[[#This Row],[Valor absoluto]]*-1, TbDados[[#This Row],[Valor absoluto]])</f>
        <v>-14.91</v>
      </c>
    </row>
    <row r="407" spans="1:7" x14ac:dyDescent="0.25">
      <c r="A407" s="1" t="s">
        <v>426</v>
      </c>
      <c r="B407" s="12">
        <v>95.18</v>
      </c>
      <c r="C407" s="5">
        <v>44167</v>
      </c>
      <c r="D407" s="1" t="s">
        <v>11</v>
      </c>
      <c r="E407" s="1" t="s">
        <v>532</v>
      </c>
      <c r="F407" s="1" t="s">
        <v>5</v>
      </c>
      <c r="G407" s="10">
        <f>IF(TbDados[[#This Row],[Receita ou Despesa]] = "Despesa", TbDados[[#This Row],[Valor absoluto]]*-1, TbDados[[#This Row],[Valor absoluto]])</f>
        <v>-95.18</v>
      </c>
    </row>
    <row r="408" spans="1:7" x14ac:dyDescent="0.25">
      <c r="A408" s="1" t="s">
        <v>427</v>
      </c>
      <c r="B408" s="12">
        <v>62.76</v>
      </c>
      <c r="C408" s="5">
        <v>44227</v>
      </c>
      <c r="D408" s="1" t="s">
        <v>12</v>
      </c>
      <c r="E408" s="1" t="s">
        <v>15</v>
      </c>
      <c r="F408" s="1" t="s">
        <v>520</v>
      </c>
      <c r="G408" s="10">
        <f>IF(TbDados[[#This Row],[Receita ou Despesa]] = "Despesa", TbDados[[#This Row],[Valor absoluto]]*-1, TbDados[[#This Row],[Valor absoluto]])</f>
        <v>62.76</v>
      </c>
    </row>
    <row r="409" spans="1:7" x14ac:dyDescent="0.25">
      <c r="A409" s="1" t="s">
        <v>428</v>
      </c>
      <c r="B409" s="12">
        <v>92.570000000000007</v>
      </c>
      <c r="C409" s="5">
        <v>44278</v>
      </c>
      <c r="D409" s="1" t="s">
        <v>12</v>
      </c>
      <c r="E409" s="1" t="s">
        <v>532</v>
      </c>
      <c r="F409" s="1" t="s">
        <v>4</v>
      </c>
      <c r="G409" s="10">
        <f>IF(TbDados[[#This Row],[Receita ou Despesa]] = "Despesa", TbDados[[#This Row],[Valor absoluto]]*-1, TbDados[[#This Row],[Valor absoluto]])</f>
        <v>-92.570000000000007</v>
      </c>
    </row>
    <row r="410" spans="1:7" x14ac:dyDescent="0.25">
      <c r="A410" s="1" t="s">
        <v>429</v>
      </c>
      <c r="B410" s="12">
        <v>40.72</v>
      </c>
      <c r="C410" s="5">
        <v>44118</v>
      </c>
      <c r="D410" s="1" t="s">
        <v>8</v>
      </c>
      <c r="E410" s="1" t="s">
        <v>532</v>
      </c>
      <c r="F410" s="1" t="s">
        <v>1</v>
      </c>
      <c r="G410" s="10">
        <f>IF(TbDados[[#This Row],[Receita ou Despesa]] = "Despesa", TbDados[[#This Row],[Valor absoluto]]*-1, TbDados[[#This Row],[Valor absoluto]])</f>
        <v>-40.72</v>
      </c>
    </row>
    <row r="411" spans="1:7" x14ac:dyDescent="0.25">
      <c r="A411" s="1" t="s">
        <v>430</v>
      </c>
      <c r="B411" s="12">
        <v>90.73</v>
      </c>
      <c r="C411" s="5">
        <v>44148</v>
      </c>
      <c r="D411" s="1" t="s">
        <v>9</v>
      </c>
      <c r="E411" s="1" t="s">
        <v>532</v>
      </c>
      <c r="F411" s="1" t="s">
        <v>2</v>
      </c>
      <c r="G411" s="10">
        <f>IF(TbDados[[#This Row],[Receita ou Despesa]] = "Despesa", TbDados[[#This Row],[Valor absoluto]]*-1, TbDados[[#This Row],[Valor absoluto]])</f>
        <v>-90.73</v>
      </c>
    </row>
    <row r="412" spans="1:7" x14ac:dyDescent="0.25">
      <c r="A412" s="1" t="s">
        <v>431</v>
      </c>
      <c r="B412" s="12">
        <v>82.92</v>
      </c>
      <c r="C412" s="5">
        <v>44287</v>
      </c>
      <c r="D412" s="1" t="s">
        <v>11</v>
      </c>
      <c r="E412" s="1" t="s">
        <v>532</v>
      </c>
      <c r="F412" s="1" t="s">
        <v>5</v>
      </c>
      <c r="G412" s="10">
        <f>IF(TbDados[[#This Row],[Receita ou Despesa]] = "Despesa", TbDados[[#This Row],[Valor absoluto]]*-1, TbDados[[#This Row],[Valor absoluto]])</f>
        <v>-82.92</v>
      </c>
    </row>
    <row r="413" spans="1:7" x14ac:dyDescent="0.25">
      <c r="A413" s="1" t="s">
        <v>432</v>
      </c>
      <c r="B413" s="12">
        <v>23.790000000000003</v>
      </c>
      <c r="C413" s="5">
        <v>44179</v>
      </c>
      <c r="D413" s="1" t="s">
        <v>10</v>
      </c>
      <c r="E413" s="1" t="s">
        <v>532</v>
      </c>
      <c r="F413" s="1" t="s">
        <v>6</v>
      </c>
      <c r="G413" s="10">
        <f>IF(TbDados[[#This Row],[Receita ou Despesa]] = "Despesa", TbDados[[#This Row],[Valor absoluto]]*-1, TbDados[[#This Row],[Valor absoluto]])</f>
        <v>-23.790000000000003</v>
      </c>
    </row>
    <row r="414" spans="1:7" x14ac:dyDescent="0.25">
      <c r="A414" s="1" t="s">
        <v>433</v>
      </c>
      <c r="B414" s="12">
        <v>82.75</v>
      </c>
      <c r="C414" s="5">
        <v>44245</v>
      </c>
      <c r="D414" s="1" t="s">
        <v>11</v>
      </c>
      <c r="E414" s="1" t="s">
        <v>15</v>
      </c>
      <c r="F414" s="1" t="s">
        <v>19</v>
      </c>
      <c r="G414" s="10">
        <f>IF(TbDados[[#This Row],[Receita ou Despesa]] = "Despesa", TbDados[[#This Row],[Valor absoluto]]*-1, TbDados[[#This Row],[Valor absoluto]])</f>
        <v>82.75</v>
      </c>
    </row>
    <row r="415" spans="1:7" x14ac:dyDescent="0.25">
      <c r="A415" s="1" t="s">
        <v>434</v>
      </c>
      <c r="B415" s="12">
        <v>69.86</v>
      </c>
      <c r="C415" s="5">
        <v>44172</v>
      </c>
      <c r="D415" s="1" t="s">
        <v>11</v>
      </c>
      <c r="E415" s="1" t="s">
        <v>532</v>
      </c>
      <c r="F415" s="1" t="s">
        <v>18</v>
      </c>
      <c r="G415" s="10">
        <f>IF(TbDados[[#This Row],[Receita ou Despesa]] = "Despesa", TbDados[[#This Row],[Valor absoluto]]*-1, TbDados[[#This Row],[Valor absoluto]])</f>
        <v>-69.86</v>
      </c>
    </row>
    <row r="416" spans="1:7" x14ac:dyDescent="0.25">
      <c r="A416" s="1" t="s">
        <v>435</v>
      </c>
      <c r="B416" s="12">
        <v>92.800000000000011</v>
      </c>
      <c r="C416" s="5">
        <v>44217</v>
      </c>
      <c r="D416" s="1" t="s">
        <v>11</v>
      </c>
      <c r="E416" s="1" t="s">
        <v>532</v>
      </c>
      <c r="F416" s="1" t="s">
        <v>21</v>
      </c>
      <c r="G416" s="10">
        <f>IF(TbDados[[#This Row],[Receita ou Despesa]] = "Despesa", TbDados[[#This Row],[Valor absoluto]]*-1, TbDados[[#This Row],[Valor absoluto]])</f>
        <v>-92.800000000000011</v>
      </c>
    </row>
    <row r="417" spans="1:7" x14ac:dyDescent="0.25">
      <c r="A417" s="1" t="s">
        <v>436</v>
      </c>
      <c r="B417" s="12">
        <v>555</v>
      </c>
      <c r="C417" s="5">
        <v>44177</v>
      </c>
      <c r="D417" s="1" t="s">
        <v>12</v>
      </c>
      <c r="E417" s="1" t="s">
        <v>532</v>
      </c>
      <c r="F417" s="1" t="s">
        <v>5</v>
      </c>
      <c r="G417" s="10">
        <f>IF(TbDados[[#This Row],[Receita ou Despesa]] = "Despesa", TbDados[[#This Row],[Valor absoluto]]*-1, TbDados[[#This Row],[Valor absoluto]])</f>
        <v>-555</v>
      </c>
    </row>
    <row r="418" spans="1:7" x14ac:dyDescent="0.25">
      <c r="A418" s="1" t="s">
        <v>437</v>
      </c>
      <c r="B418" s="12">
        <v>27.84</v>
      </c>
      <c r="C418" s="5">
        <v>44247</v>
      </c>
      <c r="D418" s="1" t="s">
        <v>12</v>
      </c>
      <c r="E418" s="1" t="s">
        <v>532</v>
      </c>
      <c r="F418" s="1" t="s">
        <v>3</v>
      </c>
      <c r="G418" s="10">
        <f>IF(TbDados[[#This Row],[Receita ou Despesa]] = "Despesa", TbDados[[#This Row],[Valor absoluto]]*-1, TbDados[[#This Row],[Valor absoluto]])</f>
        <v>-27.84</v>
      </c>
    </row>
    <row r="419" spans="1:7" x14ac:dyDescent="0.25">
      <c r="A419" s="1" t="s">
        <v>438</v>
      </c>
      <c r="B419" s="12">
        <v>36.58</v>
      </c>
      <c r="C419" s="5">
        <v>44143</v>
      </c>
      <c r="D419" s="1" t="s">
        <v>9</v>
      </c>
      <c r="E419" s="1" t="s">
        <v>532</v>
      </c>
      <c r="F419" s="1" t="s">
        <v>5</v>
      </c>
      <c r="G419" s="10">
        <f>IF(TbDados[[#This Row],[Receita ou Despesa]] = "Despesa", TbDados[[#This Row],[Valor absoluto]]*-1, TbDados[[#This Row],[Valor absoluto]])</f>
        <v>-36.58</v>
      </c>
    </row>
    <row r="420" spans="1:7" x14ac:dyDescent="0.25">
      <c r="A420" s="1" t="s">
        <v>439</v>
      </c>
      <c r="B420" s="12">
        <v>51.08</v>
      </c>
      <c r="C420" s="5">
        <v>44116</v>
      </c>
      <c r="D420" s="1" t="s">
        <v>7</v>
      </c>
      <c r="E420" s="1" t="s">
        <v>532</v>
      </c>
      <c r="F420" s="1" t="s">
        <v>4</v>
      </c>
      <c r="G420" s="10">
        <f>IF(TbDados[[#This Row],[Receita ou Despesa]] = "Despesa", TbDados[[#This Row],[Valor absoluto]]*-1, TbDados[[#This Row],[Valor absoluto]])</f>
        <v>-51.08</v>
      </c>
    </row>
    <row r="421" spans="1:7" x14ac:dyDescent="0.25">
      <c r="A421" s="1" t="s">
        <v>440</v>
      </c>
      <c r="B421" s="12">
        <v>1.1499999999999999</v>
      </c>
      <c r="C421" s="5">
        <v>44251</v>
      </c>
      <c r="D421" s="1" t="s">
        <v>9</v>
      </c>
      <c r="E421" s="1" t="s">
        <v>532</v>
      </c>
      <c r="F421" s="1" t="s">
        <v>22</v>
      </c>
      <c r="G421" s="10">
        <f>IF(TbDados[[#This Row],[Receita ou Despesa]] = "Despesa", TbDados[[#This Row],[Valor absoluto]]*-1, TbDados[[#This Row],[Valor absoluto]])</f>
        <v>-1.1499999999999999</v>
      </c>
    </row>
    <row r="422" spans="1:7" x14ac:dyDescent="0.25">
      <c r="A422" s="1" t="s">
        <v>441</v>
      </c>
      <c r="B422" s="12">
        <v>5.47</v>
      </c>
      <c r="C422" s="5">
        <v>44189</v>
      </c>
      <c r="D422" s="1" t="s">
        <v>12</v>
      </c>
      <c r="E422" s="1" t="s">
        <v>15</v>
      </c>
      <c r="F422" s="1" t="s">
        <v>520</v>
      </c>
      <c r="G422" s="10">
        <f>IF(TbDados[[#This Row],[Receita ou Despesa]] = "Despesa", TbDados[[#This Row],[Valor absoluto]]*-1, TbDados[[#This Row],[Valor absoluto]])</f>
        <v>5.47</v>
      </c>
    </row>
    <row r="423" spans="1:7" x14ac:dyDescent="0.25">
      <c r="A423" s="1" t="s">
        <v>442</v>
      </c>
      <c r="B423" s="12">
        <v>70.89</v>
      </c>
      <c r="C423" s="5">
        <v>44149</v>
      </c>
      <c r="D423" s="1" t="s">
        <v>12</v>
      </c>
      <c r="E423" s="1" t="s">
        <v>532</v>
      </c>
      <c r="F423" s="1" t="s">
        <v>20</v>
      </c>
      <c r="G423" s="10">
        <f>IF(TbDados[[#This Row],[Receita ou Despesa]] = "Despesa", TbDados[[#This Row],[Valor absoluto]]*-1, TbDados[[#This Row],[Valor absoluto]])</f>
        <v>-70.89</v>
      </c>
    </row>
    <row r="424" spans="1:7" x14ac:dyDescent="0.25">
      <c r="A424" s="1" t="s">
        <v>443</v>
      </c>
      <c r="B424" s="12">
        <v>31.740000000000002</v>
      </c>
      <c r="C424" s="5">
        <v>44130</v>
      </c>
      <c r="D424" s="1" t="s">
        <v>10</v>
      </c>
      <c r="E424" s="1" t="s">
        <v>532</v>
      </c>
      <c r="F424" s="1" t="s">
        <v>18</v>
      </c>
      <c r="G424" s="10">
        <f>IF(TbDados[[#This Row],[Receita ou Despesa]] = "Despesa", TbDados[[#This Row],[Valor absoluto]]*-1, TbDados[[#This Row],[Valor absoluto]])</f>
        <v>-31.740000000000002</v>
      </c>
    </row>
    <row r="425" spans="1:7" x14ac:dyDescent="0.25">
      <c r="A425" s="1" t="s">
        <v>444</v>
      </c>
      <c r="B425" s="12">
        <v>23.1</v>
      </c>
      <c r="C425" s="5">
        <v>44167</v>
      </c>
      <c r="D425" s="1" t="s">
        <v>7</v>
      </c>
      <c r="E425" s="1" t="s">
        <v>15</v>
      </c>
      <c r="F425" s="1" t="s">
        <v>520</v>
      </c>
      <c r="G425" s="10">
        <f>IF(TbDados[[#This Row],[Receita ou Despesa]] = "Despesa", TbDados[[#This Row],[Valor absoluto]]*-1, TbDados[[#This Row],[Valor absoluto]])</f>
        <v>23.1</v>
      </c>
    </row>
    <row r="426" spans="1:7" x14ac:dyDescent="0.25">
      <c r="A426" s="1" t="s">
        <v>445</v>
      </c>
      <c r="B426" s="12">
        <v>27.430000000000003</v>
      </c>
      <c r="C426" s="5">
        <v>44237</v>
      </c>
      <c r="D426" s="1" t="s">
        <v>12</v>
      </c>
      <c r="E426" s="1" t="s">
        <v>532</v>
      </c>
      <c r="F426" s="1" t="s">
        <v>21</v>
      </c>
      <c r="G426" s="10">
        <f>IF(TbDados[[#This Row],[Receita ou Despesa]] = "Despesa", TbDados[[#This Row],[Valor absoluto]]*-1, TbDados[[#This Row],[Valor absoluto]])</f>
        <v>-27.430000000000003</v>
      </c>
    </row>
    <row r="427" spans="1:7" x14ac:dyDescent="0.25">
      <c r="A427" s="1" t="s">
        <v>446</v>
      </c>
      <c r="B427" s="12">
        <v>28.94</v>
      </c>
      <c r="C427" s="5">
        <v>44200</v>
      </c>
      <c r="D427" s="1" t="s">
        <v>12</v>
      </c>
      <c r="E427" s="1" t="s">
        <v>532</v>
      </c>
      <c r="F427" s="1" t="s">
        <v>18</v>
      </c>
      <c r="G427" s="10">
        <f>IF(TbDados[[#This Row],[Receita ou Despesa]] = "Despesa", TbDados[[#This Row],[Valor absoluto]]*-1, TbDados[[#This Row],[Valor absoluto]])</f>
        <v>-28.94</v>
      </c>
    </row>
    <row r="428" spans="1:7" x14ac:dyDescent="0.25">
      <c r="A428" s="1" t="s">
        <v>447</v>
      </c>
      <c r="B428" s="12">
        <v>64.600000000000009</v>
      </c>
      <c r="C428" s="5">
        <v>44231</v>
      </c>
      <c r="D428" s="1" t="s">
        <v>8</v>
      </c>
      <c r="E428" s="1" t="s">
        <v>532</v>
      </c>
      <c r="F428" s="1" t="s">
        <v>0</v>
      </c>
      <c r="G428" s="10">
        <f>IF(TbDados[[#This Row],[Receita ou Despesa]] = "Despesa", TbDados[[#This Row],[Valor absoluto]]*-1, TbDados[[#This Row],[Valor absoluto]])</f>
        <v>-64.600000000000009</v>
      </c>
    </row>
    <row r="429" spans="1:7" x14ac:dyDescent="0.25">
      <c r="A429" s="1" t="s">
        <v>448</v>
      </c>
      <c r="B429" s="12">
        <v>54.35</v>
      </c>
      <c r="C429" s="5">
        <v>44292</v>
      </c>
      <c r="D429" s="1" t="s">
        <v>7</v>
      </c>
      <c r="E429" s="1" t="s">
        <v>532</v>
      </c>
      <c r="F429" s="1" t="s">
        <v>1</v>
      </c>
      <c r="G429" s="10">
        <f>IF(TbDados[[#This Row],[Receita ou Despesa]] = "Despesa", TbDados[[#This Row],[Valor absoluto]]*-1, TbDados[[#This Row],[Valor absoluto]])</f>
        <v>-54.35</v>
      </c>
    </row>
    <row r="430" spans="1:7" x14ac:dyDescent="0.25">
      <c r="A430" s="1" t="s">
        <v>449</v>
      </c>
      <c r="B430" s="12">
        <v>58.58</v>
      </c>
      <c r="C430" s="5">
        <v>44194</v>
      </c>
      <c r="D430" s="1" t="s">
        <v>7</v>
      </c>
      <c r="E430" s="1" t="s">
        <v>532</v>
      </c>
      <c r="F430" s="1" t="s">
        <v>22</v>
      </c>
      <c r="G430" s="10">
        <f>IF(TbDados[[#This Row],[Receita ou Despesa]] = "Despesa", TbDados[[#This Row],[Valor absoluto]]*-1, TbDados[[#This Row],[Valor absoluto]])</f>
        <v>-58.58</v>
      </c>
    </row>
    <row r="431" spans="1:7" x14ac:dyDescent="0.25">
      <c r="A431" s="1" t="s">
        <v>450</v>
      </c>
      <c r="B431" s="12">
        <v>36.229999999999997</v>
      </c>
      <c r="C431" s="5">
        <v>44260</v>
      </c>
      <c r="D431" s="1" t="s">
        <v>7</v>
      </c>
      <c r="E431" s="1" t="s">
        <v>15</v>
      </c>
      <c r="F431" s="1" t="s">
        <v>19</v>
      </c>
      <c r="G431" s="10">
        <f>IF(TbDados[[#This Row],[Receita ou Despesa]] = "Despesa", TbDados[[#This Row],[Valor absoluto]]*-1, TbDados[[#This Row],[Valor absoluto]])</f>
        <v>36.229999999999997</v>
      </c>
    </row>
    <row r="432" spans="1:7" x14ac:dyDescent="0.25">
      <c r="A432" s="1" t="s">
        <v>451</v>
      </c>
      <c r="B432" s="12">
        <v>30.6</v>
      </c>
      <c r="C432" s="5">
        <v>44273</v>
      </c>
      <c r="D432" s="1" t="s">
        <v>9</v>
      </c>
      <c r="E432" s="1" t="s">
        <v>532</v>
      </c>
      <c r="F432" s="1" t="s">
        <v>3</v>
      </c>
      <c r="G432" s="10">
        <f>IF(TbDados[[#This Row],[Receita ou Despesa]] = "Despesa", TbDados[[#This Row],[Valor absoluto]]*-1, TbDados[[#This Row],[Valor absoluto]])</f>
        <v>-30.6</v>
      </c>
    </row>
    <row r="433" spans="1:7" x14ac:dyDescent="0.25">
      <c r="A433" s="1" t="s">
        <v>452</v>
      </c>
      <c r="B433" s="12">
        <v>33.14</v>
      </c>
      <c r="C433" s="5">
        <v>44234</v>
      </c>
      <c r="D433" s="1" t="s">
        <v>11</v>
      </c>
      <c r="E433" s="1" t="s">
        <v>532</v>
      </c>
      <c r="F433" s="1" t="s">
        <v>4</v>
      </c>
      <c r="G433" s="10">
        <f>IF(TbDados[[#This Row],[Receita ou Despesa]] = "Despesa", TbDados[[#This Row],[Valor absoluto]]*-1, TbDados[[#This Row],[Valor absoluto]])</f>
        <v>-33.14</v>
      </c>
    </row>
    <row r="434" spans="1:7" x14ac:dyDescent="0.25">
      <c r="A434" s="1" t="s">
        <v>453</v>
      </c>
      <c r="B434" s="12">
        <v>26.740000000000002</v>
      </c>
      <c r="C434" s="5">
        <v>44301</v>
      </c>
      <c r="D434" s="1" t="s">
        <v>8</v>
      </c>
      <c r="E434" s="1" t="s">
        <v>532</v>
      </c>
      <c r="F434" s="1" t="s">
        <v>0</v>
      </c>
      <c r="G434" s="10">
        <f>IF(TbDados[[#This Row],[Receita ou Despesa]] = "Despesa", TbDados[[#This Row],[Valor absoluto]]*-1, TbDados[[#This Row],[Valor absoluto]])</f>
        <v>-26.740000000000002</v>
      </c>
    </row>
    <row r="435" spans="1:7" x14ac:dyDescent="0.25">
      <c r="A435" s="1" t="s">
        <v>454</v>
      </c>
      <c r="B435" s="12">
        <v>4</v>
      </c>
      <c r="C435" s="5">
        <v>44198</v>
      </c>
      <c r="D435" s="1" t="s">
        <v>11</v>
      </c>
      <c r="E435" s="1" t="s">
        <v>532</v>
      </c>
      <c r="F435" s="1" t="s">
        <v>4</v>
      </c>
      <c r="G435" s="10">
        <f>IF(TbDados[[#This Row],[Receita ou Despesa]] = "Despesa", TbDados[[#This Row],[Valor absoluto]]*-1, TbDados[[#This Row],[Valor absoluto]])</f>
        <v>-4</v>
      </c>
    </row>
    <row r="436" spans="1:7" x14ac:dyDescent="0.25">
      <c r="A436" s="1" t="s">
        <v>455</v>
      </c>
      <c r="B436" s="12">
        <v>11.77</v>
      </c>
      <c r="C436" s="5">
        <v>44208</v>
      </c>
      <c r="D436" s="1" t="s">
        <v>10</v>
      </c>
      <c r="E436" s="1" t="s">
        <v>532</v>
      </c>
      <c r="F436" s="1" t="s">
        <v>21</v>
      </c>
      <c r="G436" s="10">
        <f>IF(TbDados[[#This Row],[Receita ou Despesa]] = "Despesa", TbDados[[#This Row],[Valor absoluto]]*-1, TbDados[[#This Row],[Valor absoluto]])</f>
        <v>-11.77</v>
      </c>
    </row>
    <row r="437" spans="1:7" x14ac:dyDescent="0.25">
      <c r="A437" s="1" t="s">
        <v>456</v>
      </c>
      <c r="B437" s="12">
        <v>24.450000000000003</v>
      </c>
      <c r="C437" s="5">
        <v>44151</v>
      </c>
      <c r="D437" s="1" t="s">
        <v>7</v>
      </c>
      <c r="E437" s="1" t="s">
        <v>532</v>
      </c>
      <c r="F437" s="1" t="s">
        <v>21</v>
      </c>
      <c r="G437" s="10">
        <f>IF(TbDados[[#This Row],[Receita ou Despesa]] = "Despesa", TbDados[[#This Row],[Valor absoluto]]*-1, TbDados[[#This Row],[Valor absoluto]])</f>
        <v>-24.450000000000003</v>
      </c>
    </row>
    <row r="438" spans="1:7" x14ac:dyDescent="0.25">
      <c r="A438" s="1" t="s">
        <v>457</v>
      </c>
      <c r="B438" s="12">
        <v>62.949999999999996</v>
      </c>
      <c r="C438" s="5">
        <v>44289</v>
      </c>
      <c r="D438" s="1" t="s">
        <v>9</v>
      </c>
      <c r="E438" s="1" t="s">
        <v>532</v>
      </c>
      <c r="F438" s="1" t="s">
        <v>22</v>
      </c>
      <c r="G438" s="10">
        <f>IF(TbDados[[#This Row],[Receita ou Despesa]] = "Despesa", TbDados[[#This Row],[Valor absoluto]]*-1, TbDados[[#This Row],[Valor absoluto]])</f>
        <v>-62.949999999999996</v>
      </c>
    </row>
    <row r="439" spans="1:7" x14ac:dyDescent="0.25">
      <c r="A439" s="1" t="s">
        <v>458</v>
      </c>
      <c r="B439" s="12">
        <v>31.790000000000003</v>
      </c>
      <c r="C439" s="5">
        <v>44142</v>
      </c>
      <c r="D439" s="1" t="s">
        <v>9</v>
      </c>
      <c r="E439" s="1" t="s">
        <v>532</v>
      </c>
      <c r="F439" s="1" t="s">
        <v>21</v>
      </c>
      <c r="G439" s="10">
        <f>IF(TbDados[[#This Row],[Receita ou Despesa]] = "Despesa", TbDados[[#This Row],[Valor absoluto]]*-1, TbDados[[#This Row],[Valor absoluto]])</f>
        <v>-31.790000000000003</v>
      </c>
    </row>
    <row r="440" spans="1:7" x14ac:dyDescent="0.25">
      <c r="A440" s="1" t="s">
        <v>459</v>
      </c>
      <c r="B440" s="12">
        <v>57.23</v>
      </c>
      <c r="C440" s="5">
        <v>44259</v>
      </c>
      <c r="D440" s="1" t="s">
        <v>8</v>
      </c>
      <c r="E440" s="1" t="s">
        <v>532</v>
      </c>
      <c r="F440" s="1" t="s">
        <v>18</v>
      </c>
      <c r="G440" s="10">
        <f>IF(TbDados[[#This Row],[Receita ou Despesa]] = "Despesa", TbDados[[#This Row],[Valor absoluto]]*-1, TbDados[[#This Row],[Valor absoluto]])</f>
        <v>-57.23</v>
      </c>
    </row>
    <row r="441" spans="1:7" x14ac:dyDescent="0.25">
      <c r="A441" s="1" t="s">
        <v>460</v>
      </c>
      <c r="B441" s="12">
        <v>86.02000000000001</v>
      </c>
      <c r="C441" s="5">
        <v>44300</v>
      </c>
      <c r="D441" s="1" t="s">
        <v>10</v>
      </c>
      <c r="E441" s="1" t="s">
        <v>15</v>
      </c>
      <c r="F441" s="1" t="s">
        <v>520</v>
      </c>
      <c r="G441" s="10">
        <f>IF(TbDados[[#This Row],[Receita ou Despesa]] = "Despesa", TbDados[[#This Row],[Valor absoluto]]*-1, TbDados[[#This Row],[Valor absoluto]])</f>
        <v>86.02000000000001</v>
      </c>
    </row>
    <row r="442" spans="1:7" x14ac:dyDescent="0.25">
      <c r="A442" s="1" t="s">
        <v>461</v>
      </c>
      <c r="B442" s="12">
        <v>5.08</v>
      </c>
      <c r="C442" s="5">
        <v>44257</v>
      </c>
      <c r="D442" s="1" t="s">
        <v>8</v>
      </c>
      <c r="E442" s="1" t="s">
        <v>532</v>
      </c>
      <c r="F442" s="1" t="s">
        <v>22</v>
      </c>
      <c r="G442" s="10">
        <f>IF(TbDados[[#This Row],[Receita ou Despesa]] = "Despesa", TbDados[[#This Row],[Valor absoluto]]*-1, TbDados[[#This Row],[Valor absoluto]])</f>
        <v>-5.08</v>
      </c>
    </row>
    <row r="443" spans="1:7" x14ac:dyDescent="0.25">
      <c r="A443" s="1" t="s">
        <v>462</v>
      </c>
      <c r="B443" s="12">
        <v>89.58</v>
      </c>
      <c r="C443" s="5">
        <v>44273</v>
      </c>
      <c r="D443" s="1" t="s">
        <v>8</v>
      </c>
      <c r="E443" s="1" t="s">
        <v>532</v>
      </c>
      <c r="F443" s="1" t="s">
        <v>22</v>
      </c>
      <c r="G443" s="10">
        <f>IF(TbDados[[#This Row],[Receita ou Despesa]] = "Despesa", TbDados[[#This Row],[Valor absoluto]]*-1, TbDados[[#This Row],[Valor absoluto]])</f>
        <v>-89.58</v>
      </c>
    </row>
    <row r="444" spans="1:7" x14ac:dyDescent="0.25">
      <c r="A444" s="1" t="s">
        <v>463</v>
      </c>
      <c r="B444" s="12">
        <v>7.9799999999999995</v>
      </c>
      <c r="C444" s="5">
        <v>44272</v>
      </c>
      <c r="D444" s="1" t="s">
        <v>7</v>
      </c>
      <c r="E444" s="1" t="s">
        <v>532</v>
      </c>
      <c r="F444" s="1" t="s">
        <v>21</v>
      </c>
      <c r="G444" s="10">
        <f>IF(TbDados[[#This Row],[Receita ou Despesa]] = "Despesa", TbDados[[#This Row],[Valor absoluto]]*-1, TbDados[[#This Row],[Valor absoluto]])</f>
        <v>-7.9799999999999995</v>
      </c>
    </row>
    <row r="445" spans="1:7" x14ac:dyDescent="0.25">
      <c r="A445" s="1" t="s">
        <v>464</v>
      </c>
      <c r="B445" s="12">
        <v>98.03</v>
      </c>
      <c r="C445" s="5">
        <v>44157</v>
      </c>
      <c r="D445" s="1" t="s">
        <v>9</v>
      </c>
      <c r="E445" s="1" t="s">
        <v>532</v>
      </c>
      <c r="F445" s="1" t="s">
        <v>1</v>
      </c>
      <c r="G445" s="10">
        <f>IF(TbDados[[#This Row],[Receita ou Despesa]] = "Despesa", TbDados[[#This Row],[Valor absoluto]]*-1, TbDados[[#This Row],[Valor absoluto]])</f>
        <v>-98.03</v>
      </c>
    </row>
    <row r="446" spans="1:7" x14ac:dyDescent="0.25">
      <c r="A446" s="1" t="s">
        <v>465</v>
      </c>
      <c r="B446" s="12">
        <v>63.83</v>
      </c>
      <c r="C446" s="5">
        <v>44232</v>
      </c>
      <c r="D446" s="1" t="s">
        <v>9</v>
      </c>
      <c r="E446" s="1" t="s">
        <v>532</v>
      </c>
      <c r="F446" s="1" t="s">
        <v>21</v>
      </c>
      <c r="G446" s="10">
        <f>IF(TbDados[[#This Row],[Receita ou Despesa]] = "Despesa", TbDados[[#This Row],[Valor absoluto]]*-1, TbDados[[#This Row],[Valor absoluto]])</f>
        <v>-63.83</v>
      </c>
    </row>
    <row r="447" spans="1:7" x14ac:dyDescent="0.25">
      <c r="A447" s="1" t="s">
        <v>466</v>
      </c>
      <c r="B447" s="12">
        <v>67.570000000000007</v>
      </c>
      <c r="C447" s="5">
        <v>44251</v>
      </c>
      <c r="D447" s="1" t="s">
        <v>12</v>
      </c>
      <c r="E447" s="1" t="s">
        <v>532</v>
      </c>
      <c r="F447" s="1" t="s">
        <v>20</v>
      </c>
      <c r="G447" s="10">
        <f>IF(TbDados[[#This Row],[Receita ou Despesa]] = "Despesa", TbDados[[#This Row],[Valor absoluto]]*-1, TbDados[[#This Row],[Valor absoluto]])</f>
        <v>-67.570000000000007</v>
      </c>
    </row>
    <row r="448" spans="1:7" x14ac:dyDescent="0.25">
      <c r="A448" s="1" t="s">
        <v>467</v>
      </c>
      <c r="B448" s="12">
        <v>26.16</v>
      </c>
      <c r="C448" s="5">
        <v>44168</v>
      </c>
      <c r="D448" s="1" t="s">
        <v>12</v>
      </c>
      <c r="E448" s="1" t="s">
        <v>532</v>
      </c>
      <c r="F448" s="1" t="s">
        <v>0</v>
      </c>
      <c r="G448" s="10">
        <f>IF(TbDados[[#This Row],[Receita ou Despesa]] = "Despesa", TbDados[[#This Row],[Valor absoluto]]*-1, TbDados[[#This Row],[Valor absoluto]])</f>
        <v>-26.16</v>
      </c>
    </row>
    <row r="449" spans="1:7" x14ac:dyDescent="0.25">
      <c r="A449" s="1" t="s">
        <v>468</v>
      </c>
      <c r="B449" s="12">
        <v>2.67</v>
      </c>
      <c r="C449" s="5">
        <v>44180</v>
      </c>
      <c r="D449" s="1" t="s">
        <v>9</v>
      </c>
      <c r="E449" s="1" t="s">
        <v>532</v>
      </c>
      <c r="F449" s="1" t="s">
        <v>1</v>
      </c>
      <c r="G449" s="10">
        <f>IF(TbDados[[#This Row],[Receita ou Despesa]] = "Despesa", TbDados[[#This Row],[Valor absoluto]]*-1, TbDados[[#This Row],[Valor absoluto]])</f>
        <v>-2.67</v>
      </c>
    </row>
    <row r="450" spans="1:7" x14ac:dyDescent="0.25">
      <c r="A450" s="1" t="s">
        <v>469</v>
      </c>
      <c r="B450" s="12">
        <v>9.879999999999999</v>
      </c>
      <c r="C450" s="5">
        <v>44239</v>
      </c>
      <c r="D450" s="1" t="s">
        <v>12</v>
      </c>
      <c r="E450" s="1" t="s">
        <v>532</v>
      </c>
      <c r="F450" s="1" t="s">
        <v>1</v>
      </c>
      <c r="G450" s="10">
        <f>IF(TbDados[[#This Row],[Receita ou Despesa]] = "Despesa", TbDados[[#This Row],[Valor absoluto]]*-1, TbDados[[#This Row],[Valor absoluto]])</f>
        <v>-9.879999999999999</v>
      </c>
    </row>
    <row r="451" spans="1:7" x14ac:dyDescent="0.25">
      <c r="A451" s="1" t="s">
        <v>470</v>
      </c>
      <c r="B451" s="12">
        <v>57.53</v>
      </c>
      <c r="C451" s="5">
        <v>44164</v>
      </c>
      <c r="D451" s="1" t="s">
        <v>10</v>
      </c>
      <c r="E451" s="1" t="s">
        <v>15</v>
      </c>
      <c r="F451" s="1" t="s">
        <v>520</v>
      </c>
      <c r="G451" s="10">
        <f>IF(TbDados[[#This Row],[Receita ou Despesa]] = "Despesa", TbDados[[#This Row],[Valor absoluto]]*-1, TbDados[[#This Row],[Valor absoluto]])</f>
        <v>57.53</v>
      </c>
    </row>
    <row r="452" spans="1:7" x14ac:dyDescent="0.25">
      <c r="A452" s="1" t="s">
        <v>471</v>
      </c>
      <c r="B452" s="12">
        <v>96.64</v>
      </c>
      <c r="C452" s="5">
        <v>44293</v>
      </c>
      <c r="D452" s="1" t="s">
        <v>8</v>
      </c>
      <c r="E452" s="1" t="s">
        <v>532</v>
      </c>
      <c r="F452" s="1" t="s">
        <v>23</v>
      </c>
      <c r="G452" s="10">
        <f>IF(TbDados[[#This Row],[Receita ou Despesa]] = "Despesa", TbDados[[#This Row],[Valor absoluto]]*-1, TbDados[[#This Row],[Valor absoluto]])</f>
        <v>-96.64</v>
      </c>
    </row>
    <row r="453" spans="1:7" x14ac:dyDescent="0.25">
      <c r="A453" s="1" t="s">
        <v>472</v>
      </c>
      <c r="B453" s="12">
        <v>42.57</v>
      </c>
      <c r="C453" s="5">
        <v>44209</v>
      </c>
      <c r="D453" s="1" t="s">
        <v>11</v>
      </c>
      <c r="E453" s="1" t="s">
        <v>532</v>
      </c>
      <c r="F453" s="1" t="s">
        <v>6</v>
      </c>
      <c r="G453" s="10">
        <f>IF(TbDados[[#This Row],[Receita ou Despesa]] = "Despesa", TbDados[[#This Row],[Valor absoluto]]*-1, TbDados[[#This Row],[Valor absoluto]])</f>
        <v>-42.57</v>
      </c>
    </row>
    <row r="454" spans="1:7" x14ac:dyDescent="0.25">
      <c r="A454" s="1" t="s">
        <v>473</v>
      </c>
      <c r="B454" s="12">
        <v>25.14</v>
      </c>
      <c r="C454" s="5">
        <v>44222</v>
      </c>
      <c r="D454" s="1" t="s">
        <v>8</v>
      </c>
      <c r="E454" s="1" t="s">
        <v>532</v>
      </c>
      <c r="F454" s="1" t="s">
        <v>22</v>
      </c>
      <c r="G454" s="10">
        <f>IF(TbDados[[#This Row],[Receita ou Despesa]] = "Despesa", TbDados[[#This Row],[Valor absoluto]]*-1, TbDados[[#This Row],[Valor absoluto]])</f>
        <v>-25.14</v>
      </c>
    </row>
    <row r="455" spans="1:7" x14ac:dyDescent="0.25">
      <c r="A455" s="1" t="s">
        <v>474</v>
      </c>
      <c r="B455" s="12">
        <v>69.150000000000006</v>
      </c>
      <c r="C455" s="5">
        <v>44256</v>
      </c>
      <c r="D455" s="1" t="s">
        <v>12</v>
      </c>
      <c r="E455" s="1" t="s">
        <v>532</v>
      </c>
      <c r="F455" s="1" t="s">
        <v>4</v>
      </c>
      <c r="G455" s="10">
        <f>IF(TbDados[[#This Row],[Receita ou Despesa]] = "Despesa", TbDados[[#This Row],[Valor absoluto]]*-1, TbDados[[#This Row],[Valor absoluto]])</f>
        <v>-69.150000000000006</v>
      </c>
    </row>
    <row r="456" spans="1:7" x14ac:dyDescent="0.25">
      <c r="A456" s="1" t="s">
        <v>475</v>
      </c>
      <c r="B456" s="12">
        <v>19.930000000000003</v>
      </c>
      <c r="C456" s="5">
        <v>44292</v>
      </c>
      <c r="D456" s="1" t="s">
        <v>11</v>
      </c>
      <c r="E456" s="1" t="s">
        <v>532</v>
      </c>
      <c r="F456" s="1" t="s">
        <v>3</v>
      </c>
      <c r="G456" s="10">
        <f>IF(TbDados[[#This Row],[Receita ou Despesa]] = "Despesa", TbDados[[#This Row],[Valor absoluto]]*-1, TbDados[[#This Row],[Valor absoluto]])</f>
        <v>-19.930000000000003</v>
      </c>
    </row>
    <row r="457" spans="1:7" x14ac:dyDescent="0.25">
      <c r="A457" s="1" t="s">
        <v>476</v>
      </c>
      <c r="B457" s="12">
        <v>97.100000000000009</v>
      </c>
      <c r="C457" s="5">
        <v>44159</v>
      </c>
      <c r="D457" s="1" t="s">
        <v>12</v>
      </c>
      <c r="E457" s="1" t="s">
        <v>532</v>
      </c>
      <c r="F457" s="1" t="s">
        <v>1</v>
      </c>
      <c r="G457" s="10">
        <f>IF(TbDados[[#This Row],[Receita ou Despesa]] = "Despesa", TbDados[[#This Row],[Valor absoluto]]*-1, TbDados[[#This Row],[Valor absoluto]])</f>
        <v>-97.100000000000009</v>
      </c>
    </row>
    <row r="458" spans="1:7" x14ac:dyDescent="0.25">
      <c r="A458" s="1" t="s">
        <v>477</v>
      </c>
      <c r="B458" s="12">
        <v>18.380000000000003</v>
      </c>
      <c r="C458" s="5">
        <v>44270</v>
      </c>
      <c r="D458" s="1" t="s">
        <v>7</v>
      </c>
      <c r="E458" s="1" t="s">
        <v>532</v>
      </c>
      <c r="F458" s="1" t="s">
        <v>0</v>
      </c>
      <c r="G458" s="10">
        <f>IF(TbDados[[#This Row],[Receita ou Despesa]] = "Despesa", TbDados[[#This Row],[Valor absoluto]]*-1, TbDados[[#This Row],[Valor absoluto]])</f>
        <v>-18.380000000000003</v>
      </c>
    </row>
    <row r="459" spans="1:7" x14ac:dyDescent="0.25">
      <c r="A459" s="1" t="s">
        <v>478</v>
      </c>
      <c r="B459" s="12">
        <v>42.04</v>
      </c>
      <c r="C459" s="5">
        <v>44226</v>
      </c>
      <c r="D459" s="1" t="s">
        <v>9</v>
      </c>
      <c r="E459" s="1" t="s">
        <v>532</v>
      </c>
      <c r="F459" s="1" t="s">
        <v>1</v>
      </c>
      <c r="G459" s="10">
        <f>IF(TbDados[[#This Row],[Receita ou Despesa]] = "Despesa", TbDados[[#This Row],[Valor absoluto]]*-1, TbDados[[#This Row],[Valor absoluto]])</f>
        <v>-42.04</v>
      </c>
    </row>
    <row r="460" spans="1:7" x14ac:dyDescent="0.25">
      <c r="A460" s="1" t="s">
        <v>479</v>
      </c>
      <c r="B460" s="12">
        <v>23.970000000000002</v>
      </c>
      <c r="C460" s="5">
        <v>44115</v>
      </c>
      <c r="D460" s="1" t="s">
        <v>12</v>
      </c>
      <c r="E460" s="1" t="s">
        <v>532</v>
      </c>
      <c r="F460" s="1" t="s">
        <v>21</v>
      </c>
      <c r="G460" s="10">
        <f>IF(TbDados[[#This Row],[Receita ou Despesa]] = "Despesa", TbDados[[#This Row],[Valor absoluto]]*-1, TbDados[[#This Row],[Valor absoluto]])</f>
        <v>-23.970000000000002</v>
      </c>
    </row>
    <row r="461" spans="1:7" x14ac:dyDescent="0.25">
      <c r="A461" s="1" t="s">
        <v>480</v>
      </c>
      <c r="B461" s="12">
        <v>74.14</v>
      </c>
      <c r="C461" s="5">
        <v>44152</v>
      </c>
      <c r="D461" s="1" t="s">
        <v>7</v>
      </c>
      <c r="E461" s="1" t="s">
        <v>532</v>
      </c>
      <c r="F461" s="1" t="s">
        <v>18</v>
      </c>
      <c r="G461" s="10">
        <f>IF(TbDados[[#This Row],[Receita ou Despesa]] = "Despesa", TbDados[[#This Row],[Valor absoluto]]*-1, TbDados[[#This Row],[Valor absoluto]])</f>
        <v>-74.14</v>
      </c>
    </row>
    <row r="462" spans="1:7" x14ac:dyDescent="0.25">
      <c r="A462" s="1" t="s">
        <v>481</v>
      </c>
      <c r="B462" s="12">
        <v>37.489999999999995</v>
      </c>
      <c r="C462" s="5">
        <v>44221</v>
      </c>
      <c r="D462" s="1" t="s">
        <v>7</v>
      </c>
      <c r="E462" s="1" t="s">
        <v>532</v>
      </c>
      <c r="F462" s="1" t="s">
        <v>18</v>
      </c>
      <c r="G462" s="10">
        <f>IF(TbDados[[#This Row],[Receita ou Despesa]] = "Despesa", TbDados[[#This Row],[Valor absoluto]]*-1, TbDados[[#This Row],[Valor absoluto]])</f>
        <v>-37.489999999999995</v>
      </c>
    </row>
    <row r="463" spans="1:7" x14ac:dyDescent="0.25">
      <c r="A463" s="1" t="s">
        <v>482</v>
      </c>
      <c r="B463" s="12">
        <v>68.75</v>
      </c>
      <c r="C463" s="5">
        <v>44261</v>
      </c>
      <c r="D463" s="1" t="s">
        <v>8</v>
      </c>
      <c r="E463" s="1" t="s">
        <v>532</v>
      </c>
      <c r="F463" s="1" t="s">
        <v>4</v>
      </c>
      <c r="G463" s="10">
        <f>IF(TbDados[[#This Row],[Receita ou Despesa]] = "Despesa", TbDados[[#This Row],[Valor absoluto]]*-1, TbDados[[#This Row],[Valor absoluto]])</f>
        <v>-68.75</v>
      </c>
    </row>
    <row r="464" spans="1:7" x14ac:dyDescent="0.25">
      <c r="A464" s="1" t="s">
        <v>483</v>
      </c>
      <c r="B464" s="12">
        <v>6.7</v>
      </c>
      <c r="C464" s="5">
        <v>44219</v>
      </c>
      <c r="D464" s="1" t="s">
        <v>8</v>
      </c>
      <c r="E464" s="1" t="s">
        <v>532</v>
      </c>
      <c r="F464" s="1" t="s">
        <v>6</v>
      </c>
      <c r="G464" s="10">
        <f>IF(TbDados[[#This Row],[Receita ou Despesa]] = "Despesa", TbDados[[#This Row],[Valor absoluto]]*-1, TbDados[[#This Row],[Valor absoluto]])</f>
        <v>-6.7</v>
      </c>
    </row>
    <row r="465" spans="1:7" x14ac:dyDescent="0.25">
      <c r="A465" s="1" t="s">
        <v>484</v>
      </c>
      <c r="B465" s="12">
        <v>90.54</v>
      </c>
      <c r="C465" s="5">
        <v>44216</v>
      </c>
      <c r="D465" s="1" t="s">
        <v>10</v>
      </c>
      <c r="E465" s="1" t="s">
        <v>532</v>
      </c>
      <c r="F465" s="1" t="s">
        <v>23</v>
      </c>
      <c r="G465" s="10">
        <f>IF(TbDados[[#This Row],[Receita ou Despesa]] = "Despesa", TbDados[[#This Row],[Valor absoluto]]*-1, TbDados[[#This Row],[Valor absoluto]])</f>
        <v>-90.54</v>
      </c>
    </row>
    <row r="466" spans="1:7" x14ac:dyDescent="0.25">
      <c r="A466" s="1" t="s">
        <v>485</v>
      </c>
      <c r="B466" s="12">
        <v>82.84</v>
      </c>
      <c r="C466" s="5">
        <v>44119</v>
      </c>
      <c r="D466" s="1" t="s">
        <v>12</v>
      </c>
      <c r="E466" s="1" t="s">
        <v>532</v>
      </c>
      <c r="F466" s="1" t="s">
        <v>23</v>
      </c>
      <c r="G466" s="10">
        <f>IF(TbDados[[#This Row],[Receita ou Despesa]] = "Despesa", TbDados[[#This Row],[Valor absoluto]]*-1, TbDados[[#This Row],[Valor absoluto]])</f>
        <v>-82.84</v>
      </c>
    </row>
    <row r="467" spans="1:7" x14ac:dyDescent="0.25">
      <c r="A467" s="1" t="s">
        <v>486</v>
      </c>
      <c r="B467" s="12">
        <v>7.6499999999999995</v>
      </c>
      <c r="C467" s="5">
        <v>44224</v>
      </c>
      <c r="D467" s="1" t="s">
        <v>10</v>
      </c>
      <c r="E467" s="1" t="s">
        <v>532</v>
      </c>
      <c r="F467" s="1" t="s">
        <v>3</v>
      </c>
      <c r="G467" s="10">
        <f>IF(TbDados[[#This Row],[Receita ou Despesa]] = "Despesa", TbDados[[#This Row],[Valor absoluto]]*-1, TbDados[[#This Row],[Valor absoluto]])</f>
        <v>-7.6499999999999995</v>
      </c>
    </row>
    <row r="468" spans="1:7" x14ac:dyDescent="0.25">
      <c r="A468" s="1" t="s">
        <v>487</v>
      </c>
      <c r="B468" s="12">
        <v>93.89</v>
      </c>
      <c r="C468" s="5">
        <v>44255</v>
      </c>
      <c r="D468" s="1" t="s">
        <v>8</v>
      </c>
      <c r="E468" s="1" t="s">
        <v>532</v>
      </c>
      <c r="F468" s="1" t="s">
        <v>1</v>
      </c>
      <c r="G468" s="10">
        <f>IF(TbDados[[#This Row],[Receita ou Despesa]] = "Despesa", TbDados[[#This Row],[Valor absoluto]]*-1, TbDados[[#This Row],[Valor absoluto]])</f>
        <v>-93.89</v>
      </c>
    </row>
    <row r="469" spans="1:7" x14ac:dyDescent="0.25">
      <c r="A469" s="1" t="s">
        <v>488</v>
      </c>
      <c r="B469" s="12">
        <v>10.16</v>
      </c>
      <c r="C469" s="5">
        <v>44277</v>
      </c>
      <c r="D469" s="1" t="s">
        <v>7</v>
      </c>
      <c r="E469" s="1" t="s">
        <v>532</v>
      </c>
      <c r="F469" s="1" t="s">
        <v>3</v>
      </c>
      <c r="G469" s="10">
        <f>IF(TbDados[[#This Row],[Receita ou Despesa]] = "Despesa", TbDados[[#This Row],[Valor absoluto]]*-1, TbDados[[#This Row],[Valor absoluto]])</f>
        <v>-10.16</v>
      </c>
    </row>
    <row r="470" spans="1:7" x14ac:dyDescent="0.25">
      <c r="A470" s="1" t="s">
        <v>489</v>
      </c>
      <c r="B470" s="12">
        <v>49.1</v>
      </c>
      <c r="C470" s="5">
        <v>44141</v>
      </c>
      <c r="D470" s="1" t="s">
        <v>7</v>
      </c>
      <c r="E470" s="1" t="s">
        <v>532</v>
      </c>
      <c r="F470" s="1" t="s">
        <v>20</v>
      </c>
      <c r="G470" s="10">
        <f>IF(TbDados[[#This Row],[Receita ou Despesa]] = "Despesa", TbDados[[#This Row],[Valor absoluto]]*-1, TbDados[[#This Row],[Valor absoluto]])</f>
        <v>-49.1</v>
      </c>
    </row>
    <row r="471" spans="1:7" x14ac:dyDescent="0.25">
      <c r="A471" s="1" t="s">
        <v>490</v>
      </c>
      <c r="B471" s="12">
        <v>27.01</v>
      </c>
      <c r="C471" s="5">
        <v>44240</v>
      </c>
      <c r="D471" s="1" t="s">
        <v>11</v>
      </c>
      <c r="E471" s="1" t="s">
        <v>532</v>
      </c>
      <c r="F471" s="1" t="s">
        <v>0</v>
      </c>
      <c r="G471" s="10">
        <f>IF(TbDados[[#This Row],[Receita ou Despesa]] = "Despesa", TbDados[[#This Row],[Valor absoluto]]*-1, TbDados[[#This Row],[Valor absoluto]])</f>
        <v>-27.01</v>
      </c>
    </row>
    <row r="472" spans="1:7" x14ac:dyDescent="0.25">
      <c r="A472" s="1" t="s">
        <v>491</v>
      </c>
      <c r="B472" s="12">
        <v>66.410000000000011</v>
      </c>
      <c r="C472" s="5">
        <v>44116</v>
      </c>
      <c r="D472" s="1" t="s">
        <v>8</v>
      </c>
      <c r="E472" s="1" t="s">
        <v>532</v>
      </c>
      <c r="F472" s="1" t="s">
        <v>20</v>
      </c>
      <c r="G472" s="10">
        <f>IF(TbDados[[#This Row],[Receita ou Despesa]] = "Despesa", TbDados[[#This Row],[Valor absoluto]]*-1, TbDados[[#This Row],[Valor absoluto]])</f>
        <v>-66.410000000000011</v>
      </c>
    </row>
    <row r="473" spans="1:7" x14ac:dyDescent="0.25">
      <c r="A473" s="1" t="s">
        <v>492</v>
      </c>
      <c r="B473" s="12">
        <v>63.1</v>
      </c>
      <c r="C473" s="5">
        <v>44205</v>
      </c>
      <c r="D473" s="1" t="s">
        <v>8</v>
      </c>
      <c r="E473" s="1" t="s">
        <v>532</v>
      </c>
      <c r="F473" s="1" t="s">
        <v>23</v>
      </c>
      <c r="G473" s="10">
        <f>IF(TbDados[[#This Row],[Receita ou Despesa]] = "Despesa", TbDados[[#This Row],[Valor absoluto]]*-1, TbDados[[#This Row],[Valor absoluto]])</f>
        <v>-63.1</v>
      </c>
    </row>
    <row r="474" spans="1:7" x14ac:dyDescent="0.25">
      <c r="A474" s="1" t="s">
        <v>493</v>
      </c>
      <c r="B474" s="12">
        <v>83.7</v>
      </c>
      <c r="C474" s="5">
        <v>44186</v>
      </c>
      <c r="D474" s="1" t="s">
        <v>10</v>
      </c>
      <c r="E474" s="1" t="s">
        <v>532</v>
      </c>
      <c r="F474" s="1" t="s">
        <v>18</v>
      </c>
      <c r="G474" s="10">
        <f>IF(TbDados[[#This Row],[Receita ou Despesa]] = "Despesa", TbDados[[#This Row],[Valor absoluto]]*-1, TbDados[[#This Row],[Valor absoluto]])</f>
        <v>-83.7</v>
      </c>
    </row>
    <row r="475" spans="1:7" x14ac:dyDescent="0.25">
      <c r="A475" s="1" t="s">
        <v>494</v>
      </c>
      <c r="B475" s="12">
        <v>73.75</v>
      </c>
      <c r="C475" s="5">
        <v>44198</v>
      </c>
      <c r="D475" s="1" t="s">
        <v>8</v>
      </c>
      <c r="E475" s="1" t="s">
        <v>15</v>
      </c>
      <c r="F475" s="1" t="s">
        <v>520</v>
      </c>
      <c r="G475" s="10">
        <f>IF(TbDados[[#This Row],[Receita ou Despesa]] = "Despesa", TbDados[[#This Row],[Valor absoluto]]*-1, TbDados[[#This Row],[Valor absoluto]])</f>
        <v>73.75</v>
      </c>
    </row>
    <row r="476" spans="1:7" x14ac:dyDescent="0.25">
      <c r="A476" s="1" t="s">
        <v>495</v>
      </c>
      <c r="B476" s="12">
        <v>29.28</v>
      </c>
      <c r="C476" s="5">
        <v>44262</v>
      </c>
      <c r="D476" s="1" t="s">
        <v>10</v>
      </c>
      <c r="E476" s="1" t="s">
        <v>532</v>
      </c>
      <c r="F476" s="1" t="s">
        <v>6</v>
      </c>
      <c r="G476" s="10">
        <f>IF(TbDados[[#This Row],[Receita ou Despesa]] = "Despesa", TbDados[[#This Row],[Valor absoluto]]*-1, TbDados[[#This Row],[Valor absoluto]])</f>
        <v>-29.28</v>
      </c>
    </row>
    <row r="477" spans="1:7" x14ac:dyDescent="0.25">
      <c r="A477" s="1" t="s">
        <v>496</v>
      </c>
      <c r="B477" s="12">
        <v>51.8</v>
      </c>
      <c r="C477" s="5">
        <v>44284</v>
      </c>
      <c r="D477" s="1" t="s">
        <v>7</v>
      </c>
      <c r="E477" s="1" t="s">
        <v>532</v>
      </c>
      <c r="F477" s="1" t="s">
        <v>23</v>
      </c>
      <c r="G477" s="10">
        <f>IF(TbDados[[#This Row],[Receita ou Despesa]] = "Despesa", TbDados[[#This Row],[Valor absoluto]]*-1, TbDados[[#This Row],[Valor absoluto]])</f>
        <v>-51.8</v>
      </c>
    </row>
    <row r="478" spans="1:7" x14ac:dyDescent="0.25">
      <c r="A478" s="1" t="s">
        <v>497</v>
      </c>
      <c r="B478" s="12">
        <v>43.53</v>
      </c>
      <c r="C478" s="5">
        <v>44144</v>
      </c>
      <c r="D478" s="1" t="s">
        <v>10</v>
      </c>
      <c r="E478" s="1" t="s">
        <v>532</v>
      </c>
      <c r="F478" s="1" t="s">
        <v>3</v>
      </c>
      <c r="G478" s="10">
        <f>IF(TbDados[[#This Row],[Receita ou Despesa]] = "Despesa", TbDados[[#This Row],[Valor absoluto]]*-1, TbDados[[#This Row],[Valor absoluto]])</f>
        <v>-43.53</v>
      </c>
    </row>
    <row r="479" spans="1:7" x14ac:dyDescent="0.25">
      <c r="A479" s="1" t="s">
        <v>498</v>
      </c>
      <c r="B479" s="12">
        <v>61.76</v>
      </c>
      <c r="C479" s="5">
        <v>44295</v>
      </c>
      <c r="D479" s="1" t="s">
        <v>10</v>
      </c>
      <c r="E479" s="1" t="s">
        <v>15</v>
      </c>
      <c r="F479" s="1" t="s">
        <v>520</v>
      </c>
      <c r="G479" s="10">
        <f>IF(TbDados[[#This Row],[Receita ou Despesa]] = "Despesa", TbDados[[#This Row],[Valor absoluto]]*-1, TbDados[[#This Row],[Valor absoluto]])</f>
        <v>61.76</v>
      </c>
    </row>
    <row r="480" spans="1:7" x14ac:dyDescent="0.25">
      <c r="A480" s="1" t="s">
        <v>499</v>
      </c>
      <c r="B480" s="12">
        <v>96.910000000000011</v>
      </c>
      <c r="C480" s="5">
        <v>44274</v>
      </c>
      <c r="D480" s="1" t="s">
        <v>9</v>
      </c>
      <c r="E480" s="1" t="s">
        <v>532</v>
      </c>
      <c r="F480" s="1" t="s">
        <v>1</v>
      </c>
      <c r="G480" s="10">
        <f>IF(TbDados[[#This Row],[Receita ou Despesa]] = "Despesa", TbDados[[#This Row],[Valor absoluto]]*-1, TbDados[[#This Row],[Valor absoluto]])</f>
        <v>-96.910000000000011</v>
      </c>
    </row>
    <row r="481" spans="1:7" x14ac:dyDescent="0.25">
      <c r="A481" s="1" t="s">
        <v>500</v>
      </c>
      <c r="B481" s="12">
        <v>68.61</v>
      </c>
      <c r="C481" s="5">
        <v>44157</v>
      </c>
      <c r="D481" s="1" t="s">
        <v>11</v>
      </c>
      <c r="E481" s="1" t="s">
        <v>532</v>
      </c>
      <c r="F481" s="1" t="s">
        <v>0</v>
      </c>
      <c r="G481" s="10">
        <f>IF(TbDados[[#This Row],[Receita ou Despesa]] = "Despesa", TbDados[[#This Row],[Valor absoluto]]*-1, TbDados[[#This Row],[Valor absoluto]])</f>
        <v>-68.61</v>
      </c>
    </row>
    <row r="482" spans="1:7" x14ac:dyDescent="0.25">
      <c r="A482" s="1" t="s">
        <v>501</v>
      </c>
      <c r="B482" s="12">
        <v>68.72</v>
      </c>
      <c r="C482" s="5">
        <v>44239</v>
      </c>
      <c r="D482" s="1" t="s">
        <v>8</v>
      </c>
      <c r="E482" s="1" t="s">
        <v>532</v>
      </c>
      <c r="F482" s="1" t="s">
        <v>2</v>
      </c>
      <c r="G482" s="10">
        <f>IF(TbDados[[#This Row],[Receita ou Despesa]] = "Despesa", TbDados[[#This Row],[Valor absoluto]]*-1, TbDados[[#This Row],[Valor absoluto]])</f>
        <v>-68.72</v>
      </c>
    </row>
    <row r="483" spans="1:7" x14ac:dyDescent="0.25">
      <c r="A483" s="1" t="s">
        <v>502</v>
      </c>
      <c r="B483" s="12">
        <v>34.299999999999997</v>
      </c>
      <c r="C483" s="5">
        <v>44135</v>
      </c>
      <c r="D483" s="1" t="s">
        <v>7</v>
      </c>
      <c r="E483" s="1" t="s">
        <v>532</v>
      </c>
      <c r="F483" s="1" t="s">
        <v>21</v>
      </c>
      <c r="G483" s="10">
        <f>IF(TbDados[[#This Row],[Receita ou Despesa]] = "Despesa", TbDados[[#This Row],[Valor absoluto]]*-1, TbDados[[#This Row],[Valor absoluto]])</f>
        <v>-34.299999999999997</v>
      </c>
    </row>
    <row r="484" spans="1:7" x14ac:dyDescent="0.25">
      <c r="A484" s="1" t="s">
        <v>503</v>
      </c>
      <c r="B484" s="12">
        <v>55.089999999999996</v>
      </c>
      <c r="C484" s="5">
        <v>44255</v>
      </c>
      <c r="D484" s="1" t="s">
        <v>11</v>
      </c>
      <c r="E484" s="1" t="s">
        <v>532</v>
      </c>
      <c r="F484" s="1" t="s">
        <v>3</v>
      </c>
      <c r="G484" s="10">
        <f>IF(TbDados[[#This Row],[Receita ou Despesa]] = "Despesa", TbDados[[#This Row],[Valor absoluto]]*-1, TbDados[[#This Row],[Valor absoluto]])</f>
        <v>-55.089999999999996</v>
      </c>
    </row>
    <row r="485" spans="1:7" x14ac:dyDescent="0.25">
      <c r="A485" s="1" t="s">
        <v>504</v>
      </c>
      <c r="B485" s="12">
        <v>55.68</v>
      </c>
      <c r="C485" s="5">
        <v>44158</v>
      </c>
      <c r="D485" s="1" t="s">
        <v>11</v>
      </c>
      <c r="E485" s="1" t="s">
        <v>532</v>
      </c>
      <c r="F485" s="1" t="s">
        <v>1</v>
      </c>
      <c r="G485" s="10">
        <f>IF(TbDados[[#This Row],[Receita ou Despesa]] = "Despesa", TbDados[[#This Row],[Valor absoluto]]*-1, TbDados[[#This Row],[Valor absoluto]])</f>
        <v>-55.68</v>
      </c>
    </row>
    <row r="486" spans="1:7" x14ac:dyDescent="0.25">
      <c r="A486" s="1" t="s">
        <v>505</v>
      </c>
      <c r="B486" s="12">
        <v>77.690000000000012</v>
      </c>
      <c r="C486" s="5">
        <v>44287</v>
      </c>
      <c r="D486" s="1" t="s">
        <v>11</v>
      </c>
      <c r="E486" s="1" t="s">
        <v>532</v>
      </c>
      <c r="F486" s="1" t="s">
        <v>3</v>
      </c>
      <c r="G486" s="10">
        <f>IF(TbDados[[#This Row],[Receita ou Despesa]] = "Despesa", TbDados[[#This Row],[Valor absoluto]]*-1, TbDados[[#This Row],[Valor absoluto]])</f>
        <v>-77.690000000000012</v>
      </c>
    </row>
    <row r="487" spans="1:7" x14ac:dyDescent="0.25">
      <c r="A487" s="1" t="s">
        <v>506</v>
      </c>
      <c r="B487" s="12">
        <v>79.460000000000008</v>
      </c>
      <c r="C487" s="5">
        <v>44164</v>
      </c>
      <c r="D487" s="1" t="s">
        <v>9</v>
      </c>
      <c r="E487" s="1" t="s">
        <v>532</v>
      </c>
      <c r="F487" s="1" t="s">
        <v>20</v>
      </c>
      <c r="G487" s="10">
        <f>IF(TbDados[[#This Row],[Receita ou Despesa]] = "Despesa", TbDados[[#This Row],[Valor absoluto]]*-1, TbDados[[#This Row],[Valor absoluto]])</f>
        <v>-79.460000000000008</v>
      </c>
    </row>
    <row r="488" spans="1:7" x14ac:dyDescent="0.25">
      <c r="A488" s="1" t="s">
        <v>507</v>
      </c>
      <c r="B488" s="12">
        <v>60.6</v>
      </c>
      <c r="C488" s="5">
        <v>44212</v>
      </c>
      <c r="D488" s="1" t="s">
        <v>12</v>
      </c>
      <c r="E488" s="1" t="s">
        <v>532</v>
      </c>
      <c r="F488" s="1" t="s">
        <v>18</v>
      </c>
      <c r="G488" s="10">
        <f>IF(TbDados[[#This Row],[Receita ou Despesa]] = "Despesa", TbDados[[#This Row],[Valor absoluto]]*-1, TbDados[[#This Row],[Valor absoluto]])</f>
        <v>-60.6</v>
      </c>
    </row>
    <row r="489" spans="1:7" x14ac:dyDescent="0.25">
      <c r="A489" s="1" t="s">
        <v>508</v>
      </c>
      <c r="B489" s="12">
        <v>91.12</v>
      </c>
      <c r="C489" s="5">
        <v>44287</v>
      </c>
      <c r="D489" s="1" t="s">
        <v>12</v>
      </c>
      <c r="E489" s="1" t="s">
        <v>532</v>
      </c>
      <c r="F489" s="1" t="s">
        <v>21</v>
      </c>
      <c r="G489" s="10">
        <f>IF(TbDados[[#This Row],[Receita ou Despesa]] = "Despesa", TbDados[[#This Row],[Valor absoluto]]*-1, TbDados[[#This Row],[Valor absoluto]])</f>
        <v>-91.12</v>
      </c>
    </row>
    <row r="490" spans="1:7" x14ac:dyDescent="0.25">
      <c r="A490" s="1" t="s">
        <v>509</v>
      </c>
      <c r="B490" s="12">
        <v>11.19</v>
      </c>
      <c r="C490" s="5">
        <v>44281</v>
      </c>
      <c r="D490" s="1" t="s">
        <v>10</v>
      </c>
      <c r="E490" s="1" t="s">
        <v>532</v>
      </c>
      <c r="F490" s="1" t="s">
        <v>23</v>
      </c>
      <c r="G490" s="10">
        <f>IF(TbDados[[#This Row],[Receita ou Despesa]] = "Despesa", TbDados[[#This Row],[Valor absoluto]]*-1, TbDados[[#This Row],[Valor absoluto]])</f>
        <v>-11.19</v>
      </c>
    </row>
    <row r="491" spans="1:7" x14ac:dyDescent="0.25">
      <c r="A491" s="1" t="s">
        <v>510</v>
      </c>
      <c r="B491" s="12">
        <v>56.559999999999995</v>
      </c>
      <c r="C491" s="5">
        <v>44181</v>
      </c>
      <c r="D491" s="1" t="s">
        <v>10</v>
      </c>
      <c r="E491" s="1" t="s">
        <v>532</v>
      </c>
      <c r="F491" s="1" t="s">
        <v>18</v>
      </c>
      <c r="G491" s="10">
        <f>IF(TbDados[[#This Row],[Receita ou Despesa]] = "Despesa", TbDados[[#This Row],[Valor absoluto]]*-1, TbDados[[#This Row],[Valor absoluto]])</f>
        <v>-56.559999999999995</v>
      </c>
    </row>
    <row r="492" spans="1:7" x14ac:dyDescent="0.25">
      <c r="A492" s="1" t="s">
        <v>511</v>
      </c>
      <c r="B492" s="12">
        <v>55.089999999999996</v>
      </c>
      <c r="C492" s="5">
        <v>44263</v>
      </c>
      <c r="D492" s="1" t="s">
        <v>8</v>
      </c>
      <c r="E492" s="1" t="s">
        <v>532</v>
      </c>
      <c r="F492" s="1" t="s">
        <v>21</v>
      </c>
      <c r="G492" s="10">
        <f>IF(TbDados[[#This Row],[Receita ou Despesa]] = "Despesa", TbDados[[#This Row],[Valor absoluto]]*-1, TbDados[[#This Row],[Valor absoluto]])</f>
        <v>-55.089999999999996</v>
      </c>
    </row>
    <row r="493" spans="1:7" x14ac:dyDescent="0.25">
      <c r="A493" s="1" t="s">
        <v>512</v>
      </c>
      <c r="B493" s="12">
        <v>86.03</v>
      </c>
      <c r="C493" s="5">
        <v>44241</v>
      </c>
      <c r="D493" s="1" t="s">
        <v>11</v>
      </c>
      <c r="E493" s="1" t="s">
        <v>532</v>
      </c>
      <c r="F493" s="1" t="s">
        <v>5</v>
      </c>
      <c r="G493" s="10">
        <f>IF(TbDados[[#This Row],[Receita ou Despesa]] = "Despesa", TbDados[[#This Row],[Valor absoluto]]*-1, TbDados[[#This Row],[Valor absoluto]])</f>
        <v>-86.03</v>
      </c>
    </row>
    <row r="494" spans="1:7" x14ac:dyDescent="0.25">
      <c r="A494" s="1" t="s">
        <v>513</v>
      </c>
      <c r="B494" s="12">
        <v>10.199999999999999</v>
      </c>
      <c r="C494" s="5">
        <v>44222</v>
      </c>
      <c r="D494" s="1" t="s">
        <v>12</v>
      </c>
      <c r="E494" s="1" t="s">
        <v>532</v>
      </c>
      <c r="F494" s="1" t="s">
        <v>21</v>
      </c>
      <c r="G494" s="10">
        <f>IF(TbDados[[#This Row],[Receita ou Despesa]] = "Despesa", TbDados[[#This Row],[Valor absoluto]]*-1, TbDados[[#This Row],[Valor absoluto]])</f>
        <v>-10.199999999999999</v>
      </c>
    </row>
    <row r="495" spans="1:7" x14ac:dyDescent="0.25">
      <c r="A495" s="1" t="s">
        <v>514</v>
      </c>
      <c r="B495" s="12">
        <v>53.18</v>
      </c>
      <c r="C495" s="5">
        <v>44180</v>
      </c>
      <c r="D495" s="1" t="s">
        <v>11</v>
      </c>
      <c r="E495" s="1" t="s">
        <v>532</v>
      </c>
      <c r="F495" s="1" t="s">
        <v>22</v>
      </c>
      <c r="G495" s="10">
        <f>IF(TbDados[[#This Row],[Receita ou Despesa]] = "Despesa", TbDados[[#This Row],[Valor absoluto]]*-1, TbDados[[#This Row],[Valor absoluto]])</f>
        <v>-53.18</v>
      </c>
    </row>
    <row r="496" spans="1:7" x14ac:dyDescent="0.25">
      <c r="A496" s="1" t="s">
        <v>515</v>
      </c>
      <c r="B496" s="12">
        <v>25.53</v>
      </c>
      <c r="C496" s="5">
        <v>44284</v>
      </c>
      <c r="D496" s="1" t="s">
        <v>10</v>
      </c>
      <c r="E496" s="1" t="s">
        <v>532</v>
      </c>
      <c r="F496" s="1" t="s">
        <v>22</v>
      </c>
      <c r="G496" s="10">
        <f>IF(TbDados[[#This Row],[Receita ou Despesa]] = "Despesa", TbDados[[#This Row],[Valor absoluto]]*-1, TbDados[[#This Row],[Valor absoluto]])</f>
        <v>-25.53</v>
      </c>
    </row>
    <row r="497" spans="1:7" x14ac:dyDescent="0.25">
      <c r="A497" s="1" t="s">
        <v>516</v>
      </c>
      <c r="B497" s="12">
        <v>36.229999999999997</v>
      </c>
      <c r="C497" s="5">
        <v>44292</v>
      </c>
      <c r="D497" s="1" t="s">
        <v>8</v>
      </c>
      <c r="E497" s="1" t="s">
        <v>532</v>
      </c>
      <c r="F497" s="1" t="s">
        <v>0</v>
      </c>
      <c r="G497" s="10">
        <f>IF(TbDados[[#This Row],[Receita ou Despesa]] = "Despesa", TbDados[[#This Row],[Valor absoluto]]*-1, TbDados[[#This Row],[Valor absoluto]])</f>
        <v>-36.229999999999997</v>
      </c>
    </row>
    <row r="498" spans="1:7" x14ac:dyDescent="0.25">
      <c r="A498" s="1" t="s">
        <v>517</v>
      </c>
      <c r="B498" s="12">
        <v>87.070000000000007</v>
      </c>
      <c r="C498" s="5">
        <v>44175</v>
      </c>
      <c r="D498" s="1" t="s">
        <v>7</v>
      </c>
      <c r="E498" s="1" t="s">
        <v>15</v>
      </c>
      <c r="F498" s="1" t="s">
        <v>520</v>
      </c>
      <c r="G498" s="10">
        <f>IF(TbDados[[#This Row],[Receita ou Despesa]] = "Despesa", TbDados[[#This Row],[Valor absoluto]]*-1, TbDados[[#This Row],[Valor absoluto]])</f>
        <v>87.070000000000007</v>
      </c>
    </row>
    <row r="499" spans="1:7" x14ac:dyDescent="0.25">
      <c r="A499" s="1" t="s">
        <v>518</v>
      </c>
      <c r="B499" s="12">
        <v>4.5999999999999996</v>
      </c>
      <c r="C499" s="5">
        <v>44194</v>
      </c>
      <c r="D499" s="1" t="s">
        <v>12</v>
      </c>
      <c r="E499" s="1" t="s">
        <v>532</v>
      </c>
      <c r="F499" s="1" t="s">
        <v>5</v>
      </c>
      <c r="G499" s="10">
        <f>IF(TbDados[[#This Row],[Receita ou Despesa]] = "Despesa", TbDados[[#This Row],[Valor absoluto]]*-1, TbDados[[#This Row],[Valor absoluto]])</f>
        <v>-4.5999999999999996</v>
      </c>
    </row>
    <row r="500" spans="1:7" x14ac:dyDescent="0.25">
      <c r="A500" t="s">
        <v>541</v>
      </c>
      <c r="B500" s="9">
        <v>23.5</v>
      </c>
      <c r="C500" s="4">
        <v>44250</v>
      </c>
      <c r="D500" t="s">
        <v>12</v>
      </c>
      <c r="E500" s="1" t="s">
        <v>532</v>
      </c>
      <c r="F500" t="s">
        <v>6</v>
      </c>
      <c r="G500" s="10">
        <f>IF(TbDados[[#This Row],[Receita ou Despesa]] = "Despesa", TbDados[[#This Row],[Valor absoluto]]*-1, TbDados[[#This Row],[Valor absoluto]])</f>
        <v>-23.5</v>
      </c>
    </row>
    <row r="501" spans="1:7" x14ac:dyDescent="0.25">
      <c r="A501" t="s">
        <v>521</v>
      </c>
      <c r="B501" s="9">
        <v>612.81999999999994</v>
      </c>
      <c r="C501" s="4">
        <v>44141</v>
      </c>
      <c r="D501" t="s">
        <v>10</v>
      </c>
      <c r="E501" t="s">
        <v>15</v>
      </c>
      <c r="F501" t="s">
        <v>520</v>
      </c>
      <c r="G501" s="10">
        <f>IF(TbDados[[#This Row],[Receita ou Despesa]] = "Despesa", TbDados[[#This Row],[Valor absoluto]]*-1, TbDados[[#This Row],[Valor absoluto]])</f>
        <v>612.81999999999994</v>
      </c>
    </row>
    <row r="502" spans="1:7" x14ac:dyDescent="0.25">
      <c r="A502" t="s">
        <v>522</v>
      </c>
      <c r="B502" s="9">
        <v>521.46</v>
      </c>
      <c r="C502" s="4">
        <v>44263</v>
      </c>
      <c r="D502" t="s">
        <v>12</v>
      </c>
      <c r="E502" t="s">
        <v>15</v>
      </c>
      <c r="F502" t="s">
        <v>520</v>
      </c>
      <c r="G502" s="10">
        <f>IF(TbDados[[#This Row],[Receita ou Despesa]] = "Despesa", TbDados[[#This Row],[Valor absoluto]]*-1, TbDados[[#This Row],[Valor absoluto]])</f>
        <v>521.46</v>
      </c>
    </row>
    <row r="503" spans="1:7" x14ac:dyDescent="0.25">
      <c r="A503" t="s">
        <v>523</v>
      </c>
      <c r="B503" s="9">
        <v>419.01</v>
      </c>
      <c r="C503" s="4">
        <v>44188</v>
      </c>
      <c r="D503" t="s">
        <v>8</v>
      </c>
      <c r="E503" t="s">
        <v>15</v>
      </c>
      <c r="F503" t="s">
        <v>520</v>
      </c>
      <c r="G503" s="10">
        <f>IF(TbDados[[#This Row],[Receita ou Despesa]] = "Despesa", TbDados[[#This Row],[Valor absoluto]]*-1, TbDados[[#This Row],[Valor absoluto]])</f>
        <v>419.01</v>
      </c>
    </row>
    <row r="504" spans="1:7" x14ac:dyDescent="0.25">
      <c r="A504" t="s">
        <v>524</v>
      </c>
      <c r="B504" s="9">
        <v>536.47</v>
      </c>
      <c r="C504" s="4">
        <v>44237</v>
      </c>
      <c r="D504" t="s">
        <v>11</v>
      </c>
      <c r="E504" t="s">
        <v>15</v>
      </c>
      <c r="F504" t="s">
        <v>520</v>
      </c>
      <c r="G504" s="10">
        <f>IF(TbDados[[#This Row],[Receita ou Despesa]] = "Despesa", TbDados[[#This Row],[Valor absoluto]]*-1, TbDados[[#This Row],[Valor absoluto]])</f>
        <v>536.47</v>
      </c>
    </row>
    <row r="505" spans="1:7" x14ac:dyDescent="0.25">
      <c r="A505" t="s">
        <v>525</v>
      </c>
      <c r="B505" s="9">
        <v>948.06999999999994</v>
      </c>
      <c r="C505" s="4">
        <v>44117</v>
      </c>
      <c r="D505" t="s">
        <v>10</v>
      </c>
      <c r="E505" t="s">
        <v>15</v>
      </c>
      <c r="F505" t="s">
        <v>520</v>
      </c>
      <c r="G505" s="10">
        <f>IF(TbDados[[#This Row],[Receita ou Despesa]] = "Despesa", TbDados[[#This Row],[Valor absoluto]]*-1, TbDados[[#This Row],[Valor absoluto]])</f>
        <v>948.06999999999994</v>
      </c>
    </row>
    <row r="506" spans="1:7" x14ac:dyDescent="0.25">
      <c r="A506" t="s">
        <v>526</v>
      </c>
      <c r="B506" s="9">
        <v>820.13</v>
      </c>
      <c r="C506" s="4">
        <v>44270</v>
      </c>
      <c r="D506" t="s">
        <v>8</v>
      </c>
      <c r="E506" t="s">
        <v>15</v>
      </c>
      <c r="F506" t="s">
        <v>520</v>
      </c>
      <c r="G506" s="10">
        <f>IF(TbDados[[#This Row],[Receita ou Despesa]] = "Despesa", TbDados[[#This Row],[Valor absoluto]]*-1, TbDados[[#This Row],[Valor absoluto]])</f>
        <v>820.13</v>
      </c>
    </row>
    <row r="507" spans="1:7" x14ac:dyDescent="0.25">
      <c r="A507" t="s">
        <v>541</v>
      </c>
      <c r="B507" s="9">
        <v>971.81</v>
      </c>
      <c r="C507" s="4">
        <v>44264</v>
      </c>
      <c r="D507" t="s">
        <v>7</v>
      </c>
      <c r="E507" t="s">
        <v>15</v>
      </c>
      <c r="F507" t="s">
        <v>520</v>
      </c>
      <c r="G507" s="10">
        <f>IF(TbDados[[#This Row],[Receita ou Despesa]] = "Despesa", TbDados[[#This Row],[Valor absoluto]]*-1, TbDados[[#This Row],[Valor absoluto]])</f>
        <v>971.81</v>
      </c>
    </row>
    <row r="508" spans="1:7" x14ac:dyDescent="0.25">
      <c r="A508" t="s">
        <v>542</v>
      </c>
      <c r="B508" s="9">
        <v>488.08</v>
      </c>
      <c r="C508" s="4">
        <v>44117</v>
      </c>
      <c r="D508" t="s">
        <v>12</v>
      </c>
      <c r="E508" t="s">
        <v>15</v>
      </c>
      <c r="F508" t="s">
        <v>520</v>
      </c>
      <c r="G508" s="10">
        <f>IF(TbDados[[#This Row],[Receita ou Despesa]] = "Despesa", TbDados[[#This Row],[Valor absoluto]]*-1, TbDados[[#This Row],[Valor absoluto]])</f>
        <v>488.08</v>
      </c>
    </row>
    <row r="509" spans="1:7" x14ac:dyDescent="0.25">
      <c r="A509" t="s">
        <v>543</v>
      </c>
      <c r="B509" s="9">
        <v>692.06</v>
      </c>
      <c r="C509" s="4">
        <v>44221</v>
      </c>
      <c r="D509" t="s">
        <v>8</v>
      </c>
      <c r="E509" t="s">
        <v>15</v>
      </c>
      <c r="F509" t="s">
        <v>520</v>
      </c>
      <c r="G509" s="10">
        <f>IF(TbDados[[#This Row],[Receita ou Despesa]] = "Despesa", TbDados[[#This Row],[Valor absoluto]]*-1, TbDados[[#This Row],[Valor absoluto]])</f>
        <v>692.06</v>
      </c>
    </row>
    <row r="510" spans="1:7" x14ac:dyDescent="0.25">
      <c r="A510" t="s">
        <v>544</v>
      </c>
      <c r="B510" s="9">
        <v>908.25</v>
      </c>
      <c r="C510" s="4">
        <v>44270</v>
      </c>
      <c r="D510" t="s">
        <v>11</v>
      </c>
      <c r="E510" t="s">
        <v>15</v>
      </c>
      <c r="F510" t="s">
        <v>520</v>
      </c>
      <c r="G510" s="10">
        <f>IF(TbDados[[#This Row],[Receita ou Despesa]] = "Despesa", TbDados[[#This Row],[Valor absoluto]]*-1, TbDados[[#This Row],[Valor absoluto]])</f>
        <v>908.25</v>
      </c>
    </row>
    <row r="511" spans="1:7" x14ac:dyDescent="0.25">
      <c r="A511" t="s">
        <v>545</v>
      </c>
      <c r="B511" s="9">
        <v>678.06999999999994</v>
      </c>
      <c r="C511" s="4">
        <v>44274</v>
      </c>
      <c r="D511" t="s">
        <v>8</v>
      </c>
      <c r="E511" t="s">
        <v>15</v>
      </c>
      <c r="F511" t="s">
        <v>520</v>
      </c>
      <c r="G511" s="10">
        <f>IF(TbDados[[#This Row],[Receita ou Despesa]] = "Despesa", TbDados[[#This Row],[Valor absoluto]]*-1, TbDados[[#This Row],[Valor absoluto]])</f>
        <v>678.06999999999994</v>
      </c>
    </row>
    <row r="512" spans="1:7" x14ac:dyDescent="0.25">
      <c r="A512" t="s">
        <v>546</v>
      </c>
      <c r="B512" s="9">
        <v>315.02</v>
      </c>
      <c r="C512" s="4">
        <v>44136</v>
      </c>
      <c r="D512" t="s">
        <v>11</v>
      </c>
      <c r="E512" t="s">
        <v>15</v>
      </c>
      <c r="F512" t="s">
        <v>520</v>
      </c>
      <c r="G512" s="10">
        <f>IF(TbDados[[#This Row],[Receita ou Despesa]] = "Despesa", TbDados[[#This Row],[Valor absoluto]]*-1, TbDados[[#This Row],[Valor absoluto]])</f>
        <v>315.02</v>
      </c>
    </row>
    <row r="513" spans="1:7" x14ac:dyDescent="0.25">
      <c r="A513" t="s">
        <v>547</v>
      </c>
      <c r="B513" s="9">
        <v>753.48</v>
      </c>
      <c r="C513" s="4">
        <v>44149</v>
      </c>
      <c r="D513" t="s">
        <v>11</v>
      </c>
      <c r="E513" t="s">
        <v>15</v>
      </c>
      <c r="F513" t="s">
        <v>520</v>
      </c>
      <c r="G513" s="10">
        <f>IF(TbDados[[#This Row],[Receita ou Despesa]] = "Despesa", TbDados[[#This Row],[Valor absoluto]]*-1, TbDados[[#This Row],[Valor absoluto]])</f>
        <v>753.48</v>
      </c>
    </row>
    <row r="514" spans="1:7" x14ac:dyDescent="0.25">
      <c r="A514" t="s">
        <v>548</v>
      </c>
      <c r="B514" s="9">
        <v>590.38</v>
      </c>
      <c r="C514" s="4">
        <v>44151</v>
      </c>
      <c r="D514" t="s">
        <v>10</v>
      </c>
      <c r="E514" t="s">
        <v>15</v>
      </c>
      <c r="F514" t="s">
        <v>520</v>
      </c>
      <c r="G514" s="10">
        <f>IF(TbDados[[#This Row],[Receita ou Despesa]] = "Despesa", TbDados[[#This Row],[Valor absoluto]]*-1, TbDados[[#This Row],[Valor absoluto]])</f>
        <v>590.38</v>
      </c>
    </row>
    <row r="515" spans="1:7" x14ac:dyDescent="0.25">
      <c r="A515" t="s">
        <v>549</v>
      </c>
      <c r="B515" s="9">
        <v>108.97</v>
      </c>
      <c r="C515" s="4">
        <v>44230</v>
      </c>
      <c r="D515" t="s">
        <v>10</v>
      </c>
      <c r="E515" t="s">
        <v>15</v>
      </c>
      <c r="F515" t="s">
        <v>520</v>
      </c>
      <c r="G515" s="10">
        <f>IF(TbDados[[#This Row],[Receita ou Despesa]] = "Despesa", TbDados[[#This Row],[Valor absoluto]]*-1, TbDados[[#This Row],[Valor absoluto]])</f>
        <v>108.97</v>
      </c>
    </row>
    <row r="516" spans="1:7" x14ac:dyDescent="0.25">
      <c r="A516" t="s">
        <v>550</v>
      </c>
      <c r="B516" s="9">
        <v>854.34</v>
      </c>
      <c r="C516" s="4">
        <v>44168</v>
      </c>
      <c r="D516" t="s">
        <v>12</v>
      </c>
      <c r="E516" t="s">
        <v>15</v>
      </c>
      <c r="F516" t="s">
        <v>520</v>
      </c>
      <c r="G516" s="10">
        <f>IF(TbDados[[#This Row],[Receita ou Despesa]] = "Despesa", TbDados[[#This Row],[Valor absoluto]]*-1, TbDados[[#This Row],[Valor absoluto]])</f>
        <v>854.34</v>
      </c>
    </row>
    <row r="517" spans="1:7" x14ac:dyDescent="0.25">
      <c r="A517" t="s">
        <v>551</v>
      </c>
      <c r="B517" s="9">
        <v>538.16999999999996</v>
      </c>
      <c r="C517" s="4">
        <v>44248</v>
      </c>
      <c r="D517" t="s">
        <v>8</v>
      </c>
      <c r="E517" t="s">
        <v>15</v>
      </c>
      <c r="F517" t="s">
        <v>520</v>
      </c>
      <c r="G517" s="10">
        <f>IF(TbDados[[#This Row],[Receita ou Despesa]] = "Despesa", TbDados[[#This Row],[Valor absoluto]]*-1, TbDados[[#This Row],[Valor absoluto]])</f>
        <v>538.16999999999996</v>
      </c>
    </row>
    <row r="518" spans="1:7" x14ac:dyDescent="0.25">
      <c r="A518" t="s">
        <v>552</v>
      </c>
      <c r="B518" s="9">
        <v>930.81</v>
      </c>
      <c r="C518" s="4">
        <v>44227</v>
      </c>
      <c r="D518" t="s">
        <v>9</v>
      </c>
      <c r="E518" t="s">
        <v>15</v>
      </c>
      <c r="F518" t="s">
        <v>520</v>
      </c>
      <c r="G518" s="10">
        <f>IF(TbDados[[#This Row],[Receita ou Despesa]] = "Despesa", TbDados[[#This Row],[Valor absoluto]]*-1, TbDados[[#This Row],[Valor absoluto]])</f>
        <v>930.81</v>
      </c>
    </row>
    <row r="519" spans="1:7" x14ac:dyDescent="0.25">
      <c r="A519" t="s">
        <v>553</v>
      </c>
      <c r="B519" s="9">
        <v>624.37</v>
      </c>
      <c r="C519" s="4">
        <v>44271</v>
      </c>
      <c r="D519" t="s">
        <v>12</v>
      </c>
      <c r="E519" t="s">
        <v>15</v>
      </c>
      <c r="F519" t="s">
        <v>520</v>
      </c>
      <c r="G519" s="10">
        <f>IF(TbDados[[#This Row],[Receita ou Despesa]] = "Despesa", TbDados[[#This Row],[Valor absoluto]]*-1, TbDados[[#This Row],[Valor absoluto]])</f>
        <v>624.37</v>
      </c>
    </row>
    <row r="520" spans="1:7" x14ac:dyDescent="0.25">
      <c r="A520" t="s">
        <v>554</v>
      </c>
      <c r="B520" s="9">
        <v>474.01</v>
      </c>
      <c r="C520" s="4">
        <v>44120</v>
      </c>
      <c r="D520" t="s">
        <v>8</v>
      </c>
      <c r="E520" t="s">
        <v>15</v>
      </c>
      <c r="F520" t="s">
        <v>520</v>
      </c>
      <c r="G520" s="10">
        <f>IF(TbDados[[#This Row],[Receita ou Despesa]] = "Despesa", TbDados[[#This Row],[Valor absoluto]]*-1, TbDados[[#This Row],[Valor absoluto]])</f>
        <v>474.01</v>
      </c>
    </row>
    <row r="521" spans="1:7" x14ac:dyDescent="0.25">
      <c r="A521" t="s">
        <v>555</v>
      </c>
      <c r="B521" s="9">
        <v>794.35</v>
      </c>
      <c r="C521" s="4">
        <v>44238</v>
      </c>
      <c r="D521" t="s">
        <v>11</v>
      </c>
      <c r="E521" t="s">
        <v>15</v>
      </c>
      <c r="F521" t="s">
        <v>520</v>
      </c>
      <c r="G521" s="10">
        <f>IF(TbDados[[#This Row],[Receita ou Despesa]] = "Despesa", TbDados[[#This Row],[Valor absoluto]]*-1, TbDados[[#This Row],[Valor absoluto]])</f>
        <v>794.35</v>
      </c>
    </row>
    <row r="522" spans="1:7" x14ac:dyDescent="0.25">
      <c r="A522" t="s">
        <v>556</v>
      </c>
      <c r="B522" s="9">
        <v>704.88</v>
      </c>
      <c r="C522" s="4">
        <v>44207</v>
      </c>
      <c r="D522" t="s">
        <v>10</v>
      </c>
      <c r="E522" t="s">
        <v>15</v>
      </c>
      <c r="F522" t="s">
        <v>520</v>
      </c>
      <c r="G522" s="10">
        <f>IF(TbDados[[#This Row],[Receita ou Despesa]] = "Despesa", TbDados[[#This Row],[Valor absoluto]]*-1, TbDados[[#This Row],[Valor absoluto]])</f>
        <v>704.88</v>
      </c>
    </row>
    <row r="523" spans="1:7" x14ac:dyDescent="0.25">
      <c r="A523" t="s">
        <v>557</v>
      </c>
      <c r="B523" s="9">
        <v>327.37</v>
      </c>
      <c r="C523" s="4">
        <v>44235</v>
      </c>
      <c r="D523" t="s">
        <v>9</v>
      </c>
      <c r="E523" t="s">
        <v>15</v>
      </c>
      <c r="F523" t="s">
        <v>520</v>
      </c>
      <c r="G523" s="10">
        <f>IF(TbDados[[#This Row],[Receita ou Despesa]] = "Despesa", TbDados[[#This Row],[Valor absoluto]]*-1, TbDados[[#This Row],[Valor absoluto]])</f>
        <v>327.37</v>
      </c>
    </row>
    <row r="524" spans="1:7" x14ac:dyDescent="0.25">
      <c r="A524" t="s">
        <v>558</v>
      </c>
      <c r="B524" s="9">
        <v>349.46999999999997</v>
      </c>
      <c r="C524" s="4">
        <v>44280</v>
      </c>
      <c r="D524" t="s">
        <v>12</v>
      </c>
      <c r="E524" t="s">
        <v>15</v>
      </c>
      <c r="F524" t="s">
        <v>520</v>
      </c>
      <c r="G524" s="10">
        <f>IF(TbDados[[#This Row],[Receita ou Despesa]] = "Despesa", TbDados[[#This Row],[Valor absoluto]]*-1, TbDados[[#This Row],[Valor absoluto]])</f>
        <v>349.46999999999997</v>
      </c>
    </row>
    <row r="525" spans="1:7" x14ac:dyDescent="0.25">
      <c r="A525" t="s">
        <v>559</v>
      </c>
      <c r="B525" s="9">
        <v>111.39</v>
      </c>
      <c r="C525" s="4">
        <v>44222</v>
      </c>
      <c r="D525" t="s">
        <v>8</v>
      </c>
      <c r="E525" t="s">
        <v>15</v>
      </c>
      <c r="F525" t="s">
        <v>520</v>
      </c>
      <c r="G525" s="10">
        <f>IF(TbDados[[#This Row],[Receita ou Despesa]] = "Despesa", TbDados[[#This Row],[Valor absoluto]]*-1, TbDados[[#This Row],[Valor absoluto]])</f>
        <v>111.39</v>
      </c>
    </row>
    <row r="526" spans="1:7" x14ac:dyDescent="0.25">
      <c r="A526" t="s">
        <v>560</v>
      </c>
      <c r="B526" s="9">
        <v>238.42</v>
      </c>
      <c r="C526" s="4">
        <v>44209</v>
      </c>
      <c r="D526" t="s">
        <v>7</v>
      </c>
      <c r="E526" t="s">
        <v>15</v>
      </c>
      <c r="F526" t="s">
        <v>520</v>
      </c>
      <c r="G526" s="10">
        <f>IF(TbDados[[#This Row],[Receita ou Despesa]] = "Despesa", TbDados[[#This Row],[Valor absoluto]]*-1, TbDados[[#This Row],[Valor absoluto]])</f>
        <v>238.42</v>
      </c>
    </row>
    <row r="527" spans="1:7" x14ac:dyDescent="0.25">
      <c r="A527" t="s">
        <v>561</v>
      </c>
      <c r="B527" s="9">
        <v>840.04</v>
      </c>
      <c r="C527" s="4">
        <v>44225</v>
      </c>
      <c r="D527" t="s">
        <v>12</v>
      </c>
      <c r="E527" t="s">
        <v>15</v>
      </c>
      <c r="F527" t="s">
        <v>520</v>
      </c>
      <c r="G527" s="10">
        <f>IF(TbDados[[#This Row],[Receita ou Despesa]] = "Despesa", TbDados[[#This Row],[Valor absoluto]]*-1, TbDados[[#This Row],[Valor absoluto]])</f>
        <v>840.04</v>
      </c>
    </row>
    <row r="528" spans="1:7" x14ac:dyDescent="0.25">
      <c r="A528" t="s">
        <v>562</v>
      </c>
      <c r="B528" s="9">
        <v>275.58999999999997</v>
      </c>
      <c r="C528" s="4">
        <v>44175</v>
      </c>
      <c r="D528" t="s">
        <v>7</v>
      </c>
      <c r="E528" t="s">
        <v>15</v>
      </c>
      <c r="F528" t="s">
        <v>520</v>
      </c>
      <c r="G528" s="10">
        <f>IF(TbDados[[#This Row],[Receita ou Despesa]] = "Despesa", TbDados[[#This Row],[Valor absoluto]]*-1, TbDados[[#This Row],[Valor absoluto]])</f>
        <v>275.58999999999997</v>
      </c>
    </row>
    <row r="529" spans="1:7" x14ac:dyDescent="0.25">
      <c r="A529" t="s">
        <v>563</v>
      </c>
      <c r="B529" s="9">
        <v>229.32</v>
      </c>
      <c r="C529" s="4">
        <v>44251</v>
      </c>
      <c r="D529" t="s">
        <v>9</v>
      </c>
      <c r="E529" t="s">
        <v>15</v>
      </c>
      <c r="F529" t="s">
        <v>520</v>
      </c>
      <c r="G529" s="10">
        <f>IF(TbDados[[#This Row],[Receita ou Despesa]] = "Despesa", TbDados[[#This Row],[Valor absoluto]]*-1, TbDados[[#This Row],[Valor absoluto]])</f>
        <v>229.32</v>
      </c>
    </row>
    <row r="530" spans="1:7" x14ac:dyDescent="0.25">
      <c r="A530" t="s">
        <v>564</v>
      </c>
      <c r="B530" s="9">
        <v>546.22</v>
      </c>
      <c r="C530" s="4">
        <v>44229</v>
      </c>
      <c r="D530" t="s">
        <v>10</v>
      </c>
      <c r="E530" t="s">
        <v>15</v>
      </c>
      <c r="F530" t="s">
        <v>520</v>
      </c>
      <c r="G530" s="10">
        <f>IF(TbDados[[#This Row],[Receita ou Despesa]] = "Despesa", TbDados[[#This Row],[Valor absoluto]]*-1, TbDados[[#This Row],[Valor absoluto]])</f>
        <v>546.22</v>
      </c>
    </row>
    <row r="531" spans="1:7" x14ac:dyDescent="0.25">
      <c r="A531" t="s">
        <v>565</v>
      </c>
      <c r="B531" s="9">
        <v>468.28999999999996</v>
      </c>
      <c r="C531" s="4">
        <v>44286</v>
      </c>
      <c r="D531" t="s">
        <v>9</v>
      </c>
      <c r="E531" t="s">
        <v>15</v>
      </c>
      <c r="F531" t="s">
        <v>520</v>
      </c>
      <c r="G531" s="10">
        <f>IF(TbDados[[#This Row],[Receita ou Despesa]] = "Despesa", TbDados[[#This Row],[Valor absoluto]]*-1, TbDados[[#This Row],[Valor absoluto]])</f>
        <v>468.28999999999996</v>
      </c>
    </row>
    <row r="532" spans="1:7" x14ac:dyDescent="0.25">
      <c r="A532" t="s">
        <v>566</v>
      </c>
      <c r="B532" s="9">
        <v>226.82999999999998</v>
      </c>
      <c r="C532" s="4">
        <v>44298</v>
      </c>
      <c r="D532" t="s">
        <v>12</v>
      </c>
      <c r="E532" t="s">
        <v>15</v>
      </c>
      <c r="F532" t="s">
        <v>520</v>
      </c>
      <c r="G532" s="10">
        <f>IF(TbDados[[#This Row],[Receita ou Despesa]] = "Despesa", TbDados[[#This Row],[Valor absoluto]]*-1, TbDados[[#This Row],[Valor absoluto]])</f>
        <v>226.82999999999998</v>
      </c>
    </row>
    <row r="533" spans="1:7" x14ac:dyDescent="0.25">
      <c r="A533" t="s">
        <v>567</v>
      </c>
      <c r="B533" s="9">
        <v>366.53</v>
      </c>
      <c r="C533" s="4">
        <v>44245</v>
      </c>
      <c r="D533" t="s">
        <v>7</v>
      </c>
      <c r="E533" t="s">
        <v>15</v>
      </c>
      <c r="F533" t="s">
        <v>520</v>
      </c>
      <c r="G533" s="10">
        <f>IF(TbDados[[#This Row],[Receita ou Despesa]] = "Despesa", TbDados[[#This Row],[Valor absoluto]]*-1, TbDados[[#This Row],[Valor absoluto]])</f>
        <v>366.53</v>
      </c>
    </row>
    <row r="534" spans="1:7" x14ac:dyDescent="0.25">
      <c r="A534" t="s">
        <v>568</v>
      </c>
      <c r="B534" s="9">
        <v>453.14</v>
      </c>
      <c r="C534" s="4">
        <v>44237</v>
      </c>
      <c r="D534" t="s">
        <v>8</v>
      </c>
      <c r="E534" t="s">
        <v>15</v>
      </c>
      <c r="F534" t="s">
        <v>520</v>
      </c>
      <c r="G534" s="10">
        <f>IF(TbDados[[#This Row],[Receita ou Despesa]] = "Despesa", TbDados[[#This Row],[Valor absoluto]]*-1, TbDados[[#This Row],[Valor absoluto]])</f>
        <v>453.14</v>
      </c>
    </row>
    <row r="535" spans="1:7" x14ac:dyDescent="0.25">
      <c r="A535" t="s">
        <v>569</v>
      </c>
      <c r="B535" s="9">
        <v>478.86</v>
      </c>
      <c r="C535" s="4">
        <v>44158</v>
      </c>
      <c r="D535" t="s">
        <v>8</v>
      </c>
      <c r="E535" t="s">
        <v>15</v>
      </c>
      <c r="F535" t="s">
        <v>520</v>
      </c>
      <c r="G535" s="10">
        <f>IF(TbDados[[#This Row],[Receita ou Despesa]] = "Despesa", TbDados[[#This Row],[Valor absoluto]]*-1, TbDados[[#This Row],[Valor absoluto]])</f>
        <v>478.86</v>
      </c>
    </row>
    <row r="536" spans="1:7" x14ac:dyDescent="0.25">
      <c r="A536" t="s">
        <v>573</v>
      </c>
      <c r="B536" s="9">
        <v>3873.1499999999992</v>
      </c>
      <c r="C536" s="4">
        <v>44145</v>
      </c>
      <c r="D536" t="s">
        <v>8</v>
      </c>
      <c r="E536" t="s">
        <v>532</v>
      </c>
      <c r="F536" t="s">
        <v>18</v>
      </c>
      <c r="G536" s="10">
        <f>IF(TbDados[[#This Row],[Receita ou Despesa]] = "Despesa", TbDados[[#This Row],[Valor absoluto]]*-1, TbDados[[#This Row],[Valor absoluto]])</f>
        <v>-3873.1499999999992</v>
      </c>
    </row>
    <row r="537" spans="1:7" x14ac:dyDescent="0.25">
      <c r="A537" t="s">
        <v>576</v>
      </c>
      <c r="B537" s="9">
        <v>999</v>
      </c>
      <c r="C537" s="4">
        <v>44145</v>
      </c>
      <c r="D537" t="s">
        <v>10</v>
      </c>
      <c r="E537" t="s">
        <v>532</v>
      </c>
      <c r="F537" t="s">
        <v>1</v>
      </c>
      <c r="G537" s="10">
        <f>IF(TbDados[[#This Row],[Receita ou Despesa]] = "Despesa", TbDados[[#This Row],[Valor absoluto]]*-1, TbDados[[#This Row],[Valor absoluto]])</f>
        <v>-999</v>
      </c>
    </row>
    <row r="538" spans="1:7" x14ac:dyDescent="0.25">
      <c r="A538" t="s">
        <v>611</v>
      </c>
      <c r="B538" s="9">
        <v>235.9</v>
      </c>
      <c r="C538" s="4">
        <v>44271</v>
      </c>
      <c r="D538" t="s">
        <v>9</v>
      </c>
      <c r="E538" t="s">
        <v>532</v>
      </c>
      <c r="F538" t="s">
        <v>3</v>
      </c>
      <c r="G538" s="10">
        <f>IF(TbDados[[#This Row],[Receita ou Despesa]] = "Despesa", TbDados[[#This Row],[Valor absoluto]]*-1, TbDados[[#This Row],[Valor absoluto]])</f>
        <v>-235.9</v>
      </c>
    </row>
  </sheetData>
  <conditionalFormatting sqref="G2:G538">
    <cfRule type="cellIs" dxfId="81" priority="1" operator="lessThan">
      <formula>0</formula>
    </cfRule>
    <cfRule type="cellIs" dxfId="80" priority="2" operator="greaterThan">
      <formula>0</formula>
    </cfRule>
  </conditionalFormatting>
  <dataValidations count="3">
    <dataValidation type="list" allowBlank="1" showInputMessage="1" showErrorMessage="1" sqref="D2:D538" xr:uid="{214CAC82-6732-4650-918B-5411CD70AECA}">
      <formula1>lstCarteiras</formula1>
    </dataValidation>
    <dataValidation type="list" allowBlank="1" showInputMessage="1" showErrorMessage="1" sqref="E2:E538" xr:uid="{C049241C-6D3F-4B76-BDA5-E666E0F0EC6A}">
      <formula1>lstTipo</formula1>
    </dataValidation>
    <dataValidation type="list" allowBlank="1" showInputMessage="1" showErrorMessage="1" sqref="F2:F538" xr:uid="{F1758DC9-6C4E-4B84-9651-9D790948C0DC}">
      <formula1>lstCategorias</formula1>
    </dataValidation>
  </dataValidations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E7543-EAE9-4A01-8A31-6AA770D43558}">
  <sheetPr>
    <tabColor theme="8" tint="-0.249977111117893"/>
  </sheetPr>
  <dimension ref="A1:BJ38"/>
  <sheetViews>
    <sheetView showGridLines="0" zoomScaleNormal="100" workbookViewId="0">
      <pane xSplit="4" ySplit="2" topLeftCell="E3" activePane="bottomRight" state="frozenSplit"/>
      <selection pane="topRight" activeCell="M1" sqref="M1"/>
      <selection pane="bottomLeft" activeCell="A5" sqref="A5"/>
      <selection pane="bottomRight" activeCell="V9" sqref="V9"/>
      <pivotSelection showHeader="1" axis="axisRow" dimension="1" activeRow="8" activeCol="21" previousRow="8" previousCol="21" click="1" r:id="rId1">
        <pivotArea dataOnly="0" labelOnly="1" fieldPosition="0">
          <references count="1">
            <reference field="2" count="0"/>
          </references>
        </pivotArea>
      </pivotSelection>
    </sheetView>
  </sheetViews>
  <sheetFormatPr defaultRowHeight="15" x14ac:dyDescent="0.25"/>
  <cols>
    <col min="1" max="4" width="9.140625" style="35"/>
    <col min="5" max="5" width="4.28515625" style="32" customWidth="1"/>
    <col min="6" max="16" width="9.140625" style="32"/>
    <col min="17" max="17" width="11" style="32" customWidth="1"/>
    <col min="18" max="18" width="13.42578125" style="32" customWidth="1"/>
    <col min="19" max="19" width="17" style="32" customWidth="1"/>
    <col min="20" max="20" width="13.7109375" style="32" customWidth="1"/>
    <col min="21" max="21" width="0.85546875" style="32" customWidth="1"/>
    <col min="22" max="22" width="13.42578125" style="32" bestFit="1" customWidth="1"/>
    <col min="23" max="24" width="18.7109375" style="32" bestFit="1" customWidth="1"/>
    <col min="25" max="25" width="20.7109375" style="32" bestFit="1" customWidth="1"/>
    <col min="26" max="26" width="18.7109375" style="32" bestFit="1" customWidth="1"/>
    <col min="27" max="27" width="15" style="32" bestFit="1" customWidth="1"/>
    <col min="28" max="28" width="18.7109375" style="32" bestFit="1" customWidth="1"/>
    <col min="29" max="29" width="16.140625" style="32" bestFit="1" customWidth="1"/>
    <col min="30" max="30" width="19.7109375" style="32" bestFit="1" customWidth="1"/>
    <col min="31" max="33" width="9.140625" style="32" bestFit="1" customWidth="1"/>
    <col min="34" max="59" width="9.140625" style="32"/>
    <col min="60" max="61" width="10.140625" style="32" bestFit="1" customWidth="1"/>
    <col min="62" max="62" width="12.140625" style="32" bestFit="1" customWidth="1"/>
    <col min="63" max="16384" width="9.140625" style="32"/>
  </cols>
  <sheetData>
    <row r="1" spans="1:62" s="31" customFormat="1" ht="41.25" customHeight="1" x14ac:dyDescent="0.25">
      <c r="A1" s="35"/>
      <c r="B1" s="35"/>
      <c r="C1" s="35"/>
      <c r="D1" s="35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7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</row>
    <row r="2" spans="1:62" s="30" customFormat="1" ht="9" customHeight="1" x14ac:dyDescent="0.25">
      <c r="A2" s="35"/>
      <c r="B2" s="35"/>
      <c r="C2" s="35"/>
      <c r="D2" s="35"/>
      <c r="U2" s="34"/>
    </row>
    <row r="3" spans="1:62" x14ac:dyDescent="0.25">
      <c r="Q3" s="53" t="s">
        <v>580</v>
      </c>
      <c r="R3" s="53"/>
      <c r="S3" s="53"/>
    </row>
    <row r="5" spans="1:62" ht="15" customHeight="1" x14ac:dyDescent="0.35">
      <c r="R5" s="32" t="s">
        <v>574</v>
      </c>
      <c r="S5" s="38">
        <f>GETPIVOTDATA("Valor Real ",$V$7)</f>
        <v>3693.7700000000004</v>
      </c>
      <c r="V5" s="53" t="s">
        <v>579</v>
      </c>
      <c r="W5" s="53"/>
      <c r="Y5" s="53" t="s">
        <v>570</v>
      </c>
      <c r="Z5" s="53"/>
      <c r="AB5" s="53" t="s">
        <v>578</v>
      </c>
      <c r="AC5" s="53"/>
    </row>
    <row r="6" spans="1:62" ht="15" customHeight="1" x14ac:dyDescent="0.25">
      <c r="V6"/>
      <c r="W6" s="9"/>
      <c r="Y6"/>
      <c r="Z6"/>
      <c r="AB6" s="6" t="s">
        <v>539</v>
      </c>
      <c r="AC6" t="s">
        <v>15</v>
      </c>
    </row>
    <row r="7" spans="1:62" ht="15" customHeight="1" x14ac:dyDescent="0.25">
      <c r="Q7" s="52" t="str">
        <f>IF($S$5&gt;0, "J", IF($S$5=0, "K", "L"))</f>
        <v>J</v>
      </c>
      <c r="R7" s="52"/>
      <c r="S7" s="52"/>
      <c r="V7" s="6" t="s">
        <v>535</v>
      </c>
      <c r="W7" t="s">
        <v>533</v>
      </c>
      <c r="Y7" s="6" t="s">
        <v>528</v>
      </c>
      <c r="Z7" t="s">
        <v>533</v>
      </c>
      <c r="AA7"/>
      <c r="AB7" s="6" t="s">
        <v>28</v>
      </c>
      <c r="AC7" t="s">
        <v>19</v>
      </c>
    </row>
    <row r="8" spans="1:62" ht="15" customHeight="1" x14ac:dyDescent="0.25">
      <c r="Q8" s="52"/>
      <c r="R8" s="52"/>
      <c r="S8" s="52"/>
      <c r="V8" s="3" t="s">
        <v>531</v>
      </c>
      <c r="W8" s="11"/>
      <c r="Y8" s="3" t="s">
        <v>531</v>
      </c>
      <c r="Z8" s="11"/>
      <c r="AA8"/>
      <c r="AB8"/>
    </row>
    <row r="9" spans="1:62" x14ac:dyDescent="0.25">
      <c r="Q9" s="52"/>
      <c r="R9" s="52"/>
      <c r="S9" s="52"/>
      <c r="V9" s="8" t="s">
        <v>585</v>
      </c>
      <c r="W9" s="11">
        <v>3693.7700000000004</v>
      </c>
      <c r="Y9" s="8" t="s">
        <v>585</v>
      </c>
      <c r="Z9" s="11">
        <v>3693.7700000000009</v>
      </c>
      <c r="AA9"/>
      <c r="AB9" t="s">
        <v>533</v>
      </c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</row>
    <row r="10" spans="1:62" x14ac:dyDescent="0.25">
      <c r="Q10" s="52"/>
      <c r="R10" s="52"/>
      <c r="S10" s="52"/>
      <c r="V10" s="3" t="s">
        <v>534</v>
      </c>
      <c r="W10" s="11">
        <v>3693.7700000000004</v>
      </c>
      <c r="Y10" s="7" t="s">
        <v>11</v>
      </c>
      <c r="Z10" s="11">
        <v>-474.80000000000007</v>
      </c>
      <c r="AA10"/>
      <c r="AB10" s="11">
        <v>193.35</v>
      </c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</row>
    <row r="11" spans="1:62" x14ac:dyDescent="0.25">
      <c r="V11" s="3"/>
      <c r="W11" s="11"/>
      <c r="Y11" s="7" t="s">
        <v>12</v>
      </c>
      <c r="Z11" s="11">
        <v>-99.720000000000056</v>
      </c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</row>
    <row r="12" spans="1:62" x14ac:dyDescent="0.25">
      <c r="V12" s="3" t="s">
        <v>529</v>
      </c>
      <c r="W12" s="11">
        <v>3693.7700000000004</v>
      </c>
      <c r="Y12" s="7" t="s">
        <v>8</v>
      </c>
      <c r="Z12" s="11">
        <v>4508.130000000001</v>
      </c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</row>
    <row r="13" spans="1:62" x14ac:dyDescent="0.25">
      <c r="Q13" s="53" t="s">
        <v>578</v>
      </c>
      <c r="R13" s="53"/>
      <c r="S13" s="53"/>
      <c r="V13"/>
      <c r="W13"/>
      <c r="Y13" s="7" t="s">
        <v>9</v>
      </c>
      <c r="Z13" s="11">
        <v>-289.36</v>
      </c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</row>
    <row r="14" spans="1:62" x14ac:dyDescent="0.25">
      <c r="Q14" s="32" t="s">
        <v>581</v>
      </c>
      <c r="R14" s="39">
        <v>5000</v>
      </c>
      <c r="V14"/>
      <c r="W14"/>
      <c r="Y14" s="7" t="s">
        <v>10</v>
      </c>
      <c r="Z14" s="11">
        <v>275.75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</row>
    <row r="15" spans="1:62" x14ac:dyDescent="0.25">
      <c r="Q15" s="32" t="s">
        <v>582</v>
      </c>
      <c r="R15" s="40">
        <f>GETPIVOTDATA("Valor Real ",$AB$9)</f>
        <v>193.35</v>
      </c>
      <c r="V15"/>
      <c r="W15"/>
      <c r="Y15" s="7" t="s">
        <v>7</v>
      </c>
      <c r="Z15" s="11">
        <v>-226.23</v>
      </c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</row>
    <row r="16" spans="1:62" x14ac:dyDescent="0.25">
      <c r="V16"/>
      <c r="W16"/>
      <c r="Y16" s="3" t="s">
        <v>529</v>
      </c>
      <c r="Z16" s="11">
        <v>3693.7700000000009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</row>
    <row r="17" spans="22:62" x14ac:dyDescent="0.25">
      <c r="V17"/>
      <c r="W17"/>
      <c r="Y17"/>
      <c r="Z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</row>
    <row r="18" spans="22:62" x14ac:dyDescent="0.25">
      <c r="V18"/>
      <c r="W18"/>
      <c r="Y18"/>
      <c r="Z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</row>
    <row r="19" spans="22:62" x14ac:dyDescent="0.25">
      <c r="Y19"/>
      <c r="Z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</row>
    <row r="20" spans="22:62" x14ac:dyDescent="0.25">
      <c r="Y20"/>
      <c r="Z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</row>
    <row r="21" spans="22:62" x14ac:dyDescent="0.25">
      <c r="Y21"/>
      <c r="Z21"/>
      <c r="AB21"/>
      <c r="AC21"/>
      <c r="AD21"/>
    </row>
    <row r="22" spans="22:62" x14ac:dyDescent="0.25">
      <c r="Y22"/>
      <c r="Z22"/>
      <c r="AB22"/>
      <c r="AC22"/>
      <c r="AD22"/>
    </row>
    <row r="23" spans="22:62" x14ac:dyDescent="0.25">
      <c r="Y23"/>
      <c r="Z23"/>
      <c r="AB23"/>
      <c r="AC23"/>
      <c r="AD23"/>
    </row>
    <row r="24" spans="22:62" x14ac:dyDescent="0.25">
      <c r="Y24"/>
      <c r="Z24"/>
      <c r="AB24"/>
      <c r="AC24"/>
      <c r="AD24"/>
    </row>
    <row r="25" spans="22:62" x14ac:dyDescent="0.25">
      <c r="Y25"/>
      <c r="Z25"/>
      <c r="AB25"/>
      <c r="AC25"/>
      <c r="AD25"/>
    </row>
    <row r="26" spans="22:62" x14ac:dyDescent="0.25">
      <c r="Y26"/>
      <c r="Z26"/>
      <c r="AB26"/>
      <c r="AC26"/>
      <c r="AD26"/>
    </row>
    <row r="27" spans="22:62" x14ac:dyDescent="0.25">
      <c r="Y27"/>
      <c r="Z27"/>
    </row>
    <row r="28" spans="22:62" x14ac:dyDescent="0.25">
      <c r="Y28"/>
      <c r="Z28"/>
    </row>
    <row r="29" spans="22:62" x14ac:dyDescent="0.25">
      <c r="Y29"/>
      <c r="Z29"/>
    </row>
    <row r="30" spans="22:62" x14ac:dyDescent="0.25">
      <c r="Y30"/>
      <c r="Z30"/>
    </row>
    <row r="31" spans="22:62" x14ac:dyDescent="0.25">
      <c r="Y31"/>
      <c r="Z31"/>
    </row>
    <row r="32" spans="22:62" x14ac:dyDescent="0.25">
      <c r="Y32"/>
      <c r="Z32"/>
    </row>
    <row r="33" spans="25:26" x14ac:dyDescent="0.25">
      <c r="Y33"/>
      <c r="Z33"/>
    </row>
    <row r="34" spans="25:26" x14ac:dyDescent="0.25">
      <c r="Y34"/>
      <c r="Z34"/>
    </row>
    <row r="35" spans="25:26" x14ac:dyDescent="0.25">
      <c r="Y35"/>
      <c r="Z35"/>
    </row>
    <row r="36" spans="25:26" x14ac:dyDescent="0.25">
      <c r="Y36"/>
      <c r="Z36"/>
    </row>
    <row r="37" spans="25:26" x14ac:dyDescent="0.25">
      <c r="Y37"/>
      <c r="Z37"/>
    </row>
    <row r="38" spans="25:26" x14ac:dyDescent="0.25">
      <c r="Y38"/>
      <c r="Z38"/>
    </row>
  </sheetData>
  <mergeCells count="7">
    <mergeCell ref="Q7:S10"/>
    <mergeCell ref="Q13:S13"/>
    <mergeCell ref="V1:AF1"/>
    <mergeCell ref="V5:W5"/>
    <mergeCell ref="Y5:Z5"/>
    <mergeCell ref="AB5:AC5"/>
    <mergeCell ref="Q3:S3"/>
  </mergeCells>
  <conditionalFormatting pivot="1" sqref="W8:W12">
    <cfRule type="cellIs" dxfId="76" priority="23" operator="lessThan">
      <formula>0</formula>
    </cfRule>
  </conditionalFormatting>
  <conditionalFormatting pivot="1" sqref="W8:W12">
    <cfRule type="cellIs" dxfId="75" priority="22" operator="greaterThan">
      <formula>0</formula>
    </cfRule>
  </conditionalFormatting>
  <conditionalFormatting pivot="1" sqref="Z8:Z16">
    <cfRule type="cellIs" dxfId="74" priority="21" operator="greaterThan">
      <formula>0</formula>
    </cfRule>
  </conditionalFormatting>
  <conditionalFormatting pivot="1" sqref="Z8:Z16">
    <cfRule type="cellIs" dxfId="73" priority="20" operator="lessThan">
      <formula>0</formula>
    </cfRule>
  </conditionalFormatting>
  <conditionalFormatting sqref="Z5">
    <cfRule type="cellIs" dxfId="72" priority="19" operator="lessThan">
      <formula>0</formula>
    </cfRule>
  </conditionalFormatting>
  <conditionalFormatting sqref="S5">
    <cfRule type="cellIs" dxfId="71" priority="12" operator="equal">
      <formula>0</formula>
    </cfRule>
    <cfRule type="cellIs" dxfId="70" priority="13" operator="lessThan">
      <formula>0</formula>
    </cfRule>
    <cfRule type="cellIs" dxfId="69" priority="14" operator="greaterThan">
      <formula>0</formula>
    </cfRule>
  </conditionalFormatting>
  <conditionalFormatting sqref="AC5">
    <cfRule type="cellIs" dxfId="68" priority="1" operator="lessThan">
      <formula>0</formula>
    </cfRule>
  </conditionalFormatting>
  <conditionalFormatting sqref="Q7">
    <cfRule type="expression" dxfId="67" priority="24">
      <formula>$S$5 = 0</formula>
    </cfRule>
    <cfRule type="expression" dxfId="66" priority="25">
      <formula>$S$5&lt;0</formula>
    </cfRule>
    <cfRule type="expression" dxfId="65" priority="26">
      <formula>$S$5&gt;0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4"/>
  <drawing r:id="rId5"/>
  <extLst>
    <ext xmlns:x14="http://schemas.microsoft.com/office/spreadsheetml/2009/9/main" uri="{A8765BA9-456A-4dab-B4F3-ACF838C121DE}">
      <x14:slicerList>
        <x14:slicer r:id="rId6"/>
      </x14:slicerList>
    </ext>
    <ext xmlns:x15="http://schemas.microsoft.com/office/spreadsheetml/2010/11/main" uri="{7E03D99C-DC04-49d9-9315-930204A7B6E9}">
      <x15:timelineRefs>
        <x15:timelineRef r:id="rId7"/>
      </x15:timelineRef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8FDA3-782C-48E4-B3B8-80CE25B1D791}">
  <sheetPr>
    <tabColor rgb="FFFFC000"/>
  </sheetPr>
  <dimension ref="A1:AK22"/>
  <sheetViews>
    <sheetView showGridLines="0" workbookViewId="0">
      <pane xSplit="4" ySplit="2" topLeftCell="Q3" activePane="bottomRight" state="frozenSplit"/>
      <selection pane="topRight" activeCell="M1" sqref="M1"/>
      <selection pane="bottomLeft" activeCell="A5" sqref="A5"/>
      <selection pane="bottomRight" activeCell="W9" sqref="W9"/>
    </sheetView>
  </sheetViews>
  <sheetFormatPr defaultRowHeight="15" x14ac:dyDescent="0.25"/>
  <cols>
    <col min="1" max="4" width="9.140625" style="35"/>
    <col min="5" max="5" width="4.28515625" style="32" customWidth="1"/>
    <col min="6" max="18" width="9.140625" style="32"/>
    <col min="19" max="19" width="12" style="32" customWidth="1"/>
    <col min="20" max="20" width="13.7109375" style="32" customWidth="1"/>
    <col min="21" max="21" width="0.85546875" style="32" customWidth="1"/>
    <col min="22" max="22" width="9.42578125" style="32" customWidth="1"/>
    <col min="23" max="23" width="18" style="32" bestFit="1" customWidth="1"/>
    <col min="24" max="24" width="18.7109375" style="32" bestFit="1" customWidth="1"/>
    <col min="25" max="32" width="10.140625" style="32" bestFit="1" customWidth="1"/>
    <col min="33" max="33" width="9.140625" style="32" bestFit="1" customWidth="1"/>
    <col min="34" max="34" width="10.140625" style="32" bestFit="1" customWidth="1"/>
    <col min="35" max="35" width="10.5703125" style="32" bestFit="1" customWidth="1"/>
    <col min="36" max="38" width="11.7109375" style="32" bestFit="1" customWidth="1"/>
    <col min="39" max="16384" width="9.140625" style="32"/>
  </cols>
  <sheetData>
    <row r="1" spans="1:37" s="31" customFormat="1" ht="41.25" customHeight="1" x14ac:dyDescent="0.25">
      <c r="A1" s="35"/>
      <c r="B1" s="35"/>
      <c r="C1" s="35"/>
      <c r="D1" s="35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7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</row>
    <row r="2" spans="1:37" s="30" customFormat="1" ht="9" customHeight="1" x14ac:dyDescent="0.25">
      <c r="A2" s="35"/>
      <c r="B2" s="35"/>
      <c r="C2" s="35"/>
      <c r="D2" s="35"/>
      <c r="U2" s="34"/>
    </row>
    <row r="5" spans="1:37" x14ac:dyDescent="0.25">
      <c r="W5" s="6" t="s">
        <v>528</v>
      </c>
      <c r="X5" t="s">
        <v>533</v>
      </c>
      <c r="Y5"/>
    </row>
    <row r="6" spans="1:37" x14ac:dyDescent="0.25">
      <c r="W6" s="3" t="s">
        <v>530</v>
      </c>
      <c r="X6" s="29"/>
      <c r="Y6"/>
    </row>
    <row r="7" spans="1:37" x14ac:dyDescent="0.25">
      <c r="W7" s="8" t="s">
        <v>587</v>
      </c>
      <c r="X7" s="29">
        <v>4535.2100000000019</v>
      </c>
      <c r="Y7"/>
    </row>
    <row r="8" spans="1:37" x14ac:dyDescent="0.25">
      <c r="W8" s="8" t="s">
        <v>586</v>
      </c>
      <c r="X8" s="29">
        <v>-998.99999999999955</v>
      </c>
      <c r="Y8"/>
    </row>
    <row r="9" spans="1:37" x14ac:dyDescent="0.25">
      <c r="W9" s="8" t="s">
        <v>577</v>
      </c>
      <c r="X9" s="29">
        <v>857.0300000000002</v>
      </c>
      <c r="Y9"/>
    </row>
    <row r="10" spans="1:37" x14ac:dyDescent="0.25">
      <c r="W10" s="3" t="s">
        <v>531</v>
      </c>
      <c r="X10" s="29"/>
      <c r="Y10"/>
    </row>
    <row r="11" spans="1:37" x14ac:dyDescent="0.25">
      <c r="W11" s="8" t="s">
        <v>571</v>
      </c>
      <c r="X11" s="29">
        <v>5901.2800000000007</v>
      </c>
      <c r="Y11"/>
    </row>
    <row r="12" spans="1:37" x14ac:dyDescent="0.25">
      <c r="W12" s="8" t="s">
        <v>572</v>
      </c>
      <c r="X12" s="29">
        <v>4780.9699999999993</v>
      </c>
      <c r="Y12"/>
    </row>
    <row r="13" spans="1:37" x14ac:dyDescent="0.25">
      <c r="W13" s="8" t="s">
        <v>583</v>
      </c>
      <c r="X13" s="29">
        <v>6987.0699999999988</v>
      </c>
      <c r="Y13"/>
    </row>
    <row r="14" spans="1:37" x14ac:dyDescent="0.25">
      <c r="W14" s="8" t="s">
        <v>585</v>
      </c>
      <c r="X14" s="29">
        <v>3693.7700000000013</v>
      </c>
      <c r="Y14"/>
    </row>
    <row r="15" spans="1:37" x14ac:dyDescent="0.25">
      <c r="W15" s="3" t="s">
        <v>529</v>
      </c>
      <c r="X15" s="29">
        <v>25756.33</v>
      </c>
      <c r="Y15"/>
    </row>
    <row r="16" spans="1:37" x14ac:dyDescent="0.25">
      <c r="W16"/>
      <c r="X16"/>
      <c r="Y16"/>
    </row>
    <row r="17" spans="23:25" x14ac:dyDescent="0.25">
      <c r="W17"/>
      <c r="X17"/>
      <c r="Y17"/>
    </row>
    <row r="18" spans="23:25" x14ac:dyDescent="0.25">
      <c r="W18"/>
      <c r="X18"/>
      <c r="Y18"/>
    </row>
    <row r="19" spans="23:25" x14ac:dyDescent="0.25">
      <c r="W19"/>
      <c r="X19"/>
      <c r="Y19"/>
    </row>
    <row r="20" spans="23:25" x14ac:dyDescent="0.25">
      <c r="W20"/>
      <c r="X20"/>
      <c r="Y20"/>
    </row>
    <row r="21" spans="23:25" x14ac:dyDescent="0.25">
      <c r="W21"/>
      <c r="X21"/>
      <c r="Y21"/>
    </row>
    <row r="22" spans="23:25" x14ac:dyDescent="0.25">
      <c r="W22"/>
      <c r="X22"/>
      <c r="Y22"/>
    </row>
  </sheetData>
  <mergeCells count="1">
    <mergeCell ref="V1:AK1"/>
  </mergeCells>
  <pageMargins left="0.511811024" right="0.511811024" top="0.78740157499999996" bottom="0.78740157499999996" header="0.31496062000000002" footer="0.31496062000000002"/>
  <pageSetup paperSize="9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BA727-3B86-4B4B-9861-31B79F2F8640}">
  <sheetPr>
    <tabColor rgb="FFFFC000"/>
  </sheetPr>
  <dimension ref="A1:AK26"/>
  <sheetViews>
    <sheetView showGridLines="0" workbookViewId="0">
      <pane xSplit="4" ySplit="2" topLeftCell="Z3" activePane="bottomRight" state="frozenSplit"/>
      <selection pane="topRight" activeCell="M1" sqref="M1"/>
      <selection pane="bottomLeft" activeCell="A5" sqref="A5"/>
      <selection pane="bottomRight" activeCell="AF2" sqref="AF2"/>
    </sheetView>
  </sheetViews>
  <sheetFormatPr defaultRowHeight="15" x14ac:dyDescent="0.25"/>
  <cols>
    <col min="1" max="4" width="9.140625" style="35"/>
    <col min="5" max="5" width="4.28515625" style="32" customWidth="1"/>
    <col min="6" max="18" width="9.140625" style="32"/>
    <col min="19" max="19" width="12" style="32" customWidth="1"/>
    <col min="20" max="20" width="13.7109375" style="32" customWidth="1"/>
    <col min="21" max="21" width="0.85546875" style="32" customWidth="1"/>
    <col min="22" max="22" width="9.42578125" style="32" customWidth="1"/>
    <col min="23" max="23" width="18.42578125" style="32" bestFit="1" customWidth="1"/>
    <col min="24" max="24" width="18.7109375" style="32" bestFit="1" customWidth="1"/>
    <col min="25" max="26" width="10.140625" style="32" bestFit="1" customWidth="1"/>
    <col min="27" max="27" width="18.42578125" style="32" bestFit="1" customWidth="1"/>
    <col min="28" max="28" width="9.85546875" style="32" bestFit="1" customWidth="1"/>
    <col min="29" max="29" width="15" style="32" bestFit="1" customWidth="1"/>
    <col min="30" max="30" width="18.7109375" style="32" bestFit="1" customWidth="1"/>
    <col min="31" max="34" width="15" style="32" bestFit="1" customWidth="1"/>
    <col min="35" max="35" width="18.7109375" style="32" bestFit="1" customWidth="1"/>
    <col min="36" max="38" width="11.7109375" style="32" bestFit="1" customWidth="1"/>
    <col min="39" max="16384" width="9.140625" style="32"/>
  </cols>
  <sheetData>
    <row r="1" spans="1:37" s="31" customFormat="1" ht="41.25" customHeight="1" x14ac:dyDescent="0.25">
      <c r="A1" s="35"/>
      <c r="B1" s="35"/>
      <c r="C1" s="35"/>
      <c r="D1" s="35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7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</row>
    <row r="2" spans="1:37" s="30" customFormat="1" ht="9" customHeight="1" x14ac:dyDescent="0.25">
      <c r="A2" s="35"/>
      <c r="B2" s="35"/>
      <c r="C2" s="35"/>
      <c r="D2" s="35"/>
      <c r="U2" s="34"/>
    </row>
    <row r="3" spans="1:37" x14ac:dyDescent="0.25">
      <c r="W3" s="6" t="s">
        <v>539</v>
      </c>
      <c r="X3" t="s">
        <v>15</v>
      </c>
      <c r="AA3" s="6" t="s">
        <v>539</v>
      </c>
      <c r="AB3" t="s">
        <v>15</v>
      </c>
      <c r="AF3" s="6" t="s">
        <v>539</v>
      </c>
      <c r="AG3" t="s">
        <v>15</v>
      </c>
    </row>
    <row r="5" spans="1:37" x14ac:dyDescent="0.25">
      <c r="W5" s="6" t="s">
        <v>528</v>
      </c>
      <c r="X5" t="s">
        <v>533</v>
      </c>
      <c r="Y5"/>
      <c r="AA5" s="6" t="s">
        <v>575</v>
      </c>
      <c r="AB5" s="6" t="s">
        <v>26</v>
      </c>
      <c r="AC5" s="6" t="s">
        <v>27</v>
      </c>
      <c r="AD5" t="s">
        <v>533</v>
      </c>
      <c r="AE5"/>
      <c r="AF5" s="6" t="s">
        <v>575</v>
      </c>
      <c r="AG5" s="6" t="s">
        <v>26</v>
      </c>
      <c r="AH5" s="6" t="s">
        <v>27</v>
      </c>
      <c r="AI5" t="s">
        <v>533</v>
      </c>
    </row>
    <row r="6" spans="1:37" x14ac:dyDescent="0.25">
      <c r="W6" s="3" t="s">
        <v>531</v>
      </c>
      <c r="X6" s="29"/>
      <c r="Y6"/>
      <c r="AA6" t="s">
        <v>531</v>
      </c>
      <c r="AB6" s="4" t="s">
        <v>585</v>
      </c>
      <c r="AC6" t="s">
        <v>11</v>
      </c>
      <c r="AD6" s="11">
        <v>45.62</v>
      </c>
      <c r="AE6"/>
      <c r="AF6" t="s">
        <v>531</v>
      </c>
      <c r="AG6" s="4" t="s">
        <v>585</v>
      </c>
      <c r="AH6" t="s">
        <v>11</v>
      </c>
      <c r="AI6" s="11">
        <v>45.62</v>
      </c>
    </row>
    <row r="7" spans="1:37" x14ac:dyDescent="0.25">
      <c r="W7" s="8" t="s">
        <v>585</v>
      </c>
      <c r="X7" s="29">
        <v>5422.1200000000017</v>
      </c>
      <c r="Y7"/>
      <c r="AA7"/>
      <c r="AB7"/>
      <c r="AC7" t="s">
        <v>12</v>
      </c>
      <c r="AD7" s="11">
        <v>226.82999999999998</v>
      </c>
      <c r="AE7"/>
      <c r="AF7"/>
      <c r="AG7"/>
      <c r="AH7" t="s">
        <v>12</v>
      </c>
      <c r="AI7" s="11">
        <v>226.82999999999998</v>
      </c>
    </row>
    <row r="8" spans="1:37" x14ac:dyDescent="0.25">
      <c r="W8" s="3" t="s">
        <v>529</v>
      </c>
      <c r="X8" s="29">
        <v>5422.1200000000017</v>
      </c>
      <c r="Y8"/>
      <c r="AA8"/>
      <c r="AB8"/>
      <c r="AC8" t="s">
        <v>10</v>
      </c>
      <c r="AD8" s="11">
        <v>275.75</v>
      </c>
      <c r="AE8"/>
      <c r="AF8"/>
      <c r="AG8"/>
      <c r="AH8" t="s">
        <v>10</v>
      </c>
      <c r="AI8" s="11">
        <v>275.75</v>
      </c>
    </row>
    <row r="9" spans="1:37" x14ac:dyDescent="0.25">
      <c r="W9"/>
      <c r="X9"/>
      <c r="Y9"/>
      <c r="AA9"/>
      <c r="AB9"/>
      <c r="AC9" t="s">
        <v>8</v>
      </c>
      <c r="AD9" s="11">
        <v>4873.920000000001</v>
      </c>
      <c r="AE9"/>
      <c r="AF9"/>
      <c r="AG9"/>
      <c r="AH9" t="s">
        <v>8</v>
      </c>
      <c r="AI9" s="11">
        <v>4873.920000000001</v>
      </c>
    </row>
    <row r="10" spans="1:37" x14ac:dyDescent="0.25">
      <c r="W10"/>
      <c r="X10"/>
      <c r="Y10"/>
      <c r="AA10"/>
      <c r="AB10" s="4" t="s">
        <v>612</v>
      </c>
      <c r="AC10"/>
      <c r="AD10" s="11">
        <v>5422.1200000000008</v>
      </c>
      <c r="AE10"/>
      <c r="AF10"/>
      <c r="AG10" s="4" t="s">
        <v>612</v>
      </c>
      <c r="AH10"/>
      <c r="AI10" s="11">
        <v>5422.1200000000008</v>
      </c>
    </row>
    <row r="11" spans="1:37" x14ac:dyDescent="0.25">
      <c r="W11"/>
      <c r="X11"/>
      <c r="Y11"/>
      <c r="AA11" t="s">
        <v>534</v>
      </c>
      <c r="AB11"/>
      <c r="AC11"/>
      <c r="AD11" s="11">
        <v>5422.1200000000008</v>
      </c>
      <c r="AE11"/>
      <c r="AF11" t="s">
        <v>534</v>
      </c>
      <c r="AG11"/>
      <c r="AH11"/>
      <c r="AI11" s="11">
        <v>5422.1200000000008</v>
      </c>
    </row>
    <row r="12" spans="1:37" x14ac:dyDescent="0.25">
      <c r="W12"/>
      <c r="X12"/>
      <c r="Y12"/>
      <c r="AA12"/>
      <c r="AB12"/>
      <c r="AC12"/>
      <c r="AD12"/>
      <c r="AE12"/>
      <c r="AF12"/>
      <c r="AG12"/>
      <c r="AH12"/>
      <c r="AI12"/>
    </row>
    <row r="13" spans="1:37" x14ac:dyDescent="0.25">
      <c r="W13"/>
      <c r="X13"/>
      <c r="Y13"/>
      <c r="AA13"/>
      <c r="AB13"/>
      <c r="AC13"/>
      <c r="AD13"/>
      <c r="AE13"/>
      <c r="AF13"/>
      <c r="AG13"/>
      <c r="AH13"/>
      <c r="AI13"/>
    </row>
    <row r="14" spans="1:37" x14ac:dyDescent="0.25">
      <c r="W14"/>
      <c r="X14"/>
      <c r="Y14"/>
      <c r="AA14"/>
      <c r="AB14"/>
      <c r="AC14"/>
      <c r="AD14"/>
      <c r="AE14"/>
      <c r="AF14"/>
      <c r="AG14"/>
      <c r="AH14"/>
      <c r="AI14"/>
    </row>
    <row r="15" spans="1:37" x14ac:dyDescent="0.25">
      <c r="W15"/>
      <c r="X15"/>
      <c r="Y15"/>
      <c r="AA15"/>
      <c r="AB15"/>
      <c r="AC15"/>
      <c r="AD15"/>
      <c r="AE15"/>
      <c r="AF15"/>
      <c r="AG15"/>
      <c r="AH15"/>
      <c r="AI15"/>
    </row>
    <row r="16" spans="1:37" x14ac:dyDescent="0.25">
      <c r="W16"/>
      <c r="X16"/>
      <c r="Y16"/>
      <c r="AA16"/>
      <c r="AB16"/>
      <c r="AC16"/>
      <c r="AD16"/>
      <c r="AE16"/>
      <c r="AF16"/>
      <c r="AG16"/>
      <c r="AH16"/>
      <c r="AI16"/>
    </row>
    <row r="17" spans="23:35" x14ac:dyDescent="0.25">
      <c r="W17"/>
      <c r="X17"/>
      <c r="Y17"/>
      <c r="AA17"/>
      <c r="AB17"/>
      <c r="AC17"/>
      <c r="AD17"/>
      <c r="AF17"/>
      <c r="AG17"/>
      <c r="AH17"/>
      <c r="AI17"/>
    </row>
    <row r="18" spans="23:35" x14ac:dyDescent="0.25">
      <c r="W18"/>
      <c r="X18"/>
      <c r="Y18"/>
      <c r="AA18"/>
      <c r="AB18"/>
      <c r="AC18"/>
      <c r="AD18"/>
      <c r="AF18"/>
      <c r="AG18"/>
      <c r="AH18"/>
      <c r="AI18"/>
    </row>
    <row r="19" spans="23:35" x14ac:dyDescent="0.25">
      <c r="W19"/>
      <c r="X19"/>
      <c r="Y19"/>
      <c r="AA19"/>
      <c r="AB19"/>
      <c r="AC19"/>
      <c r="AD19"/>
      <c r="AF19"/>
      <c r="AG19"/>
      <c r="AH19"/>
      <c r="AI19"/>
    </row>
    <row r="20" spans="23:35" x14ac:dyDescent="0.25">
      <c r="W20"/>
      <c r="X20"/>
      <c r="Y20"/>
      <c r="AA20"/>
      <c r="AB20"/>
      <c r="AC20"/>
      <c r="AD20"/>
      <c r="AF20"/>
      <c r="AG20"/>
      <c r="AH20"/>
      <c r="AI20"/>
    </row>
    <row r="21" spans="23:35" x14ac:dyDescent="0.25">
      <c r="W21"/>
      <c r="X21"/>
      <c r="Y21"/>
      <c r="AA21"/>
      <c r="AB21"/>
      <c r="AC21"/>
      <c r="AD21"/>
      <c r="AF21"/>
      <c r="AG21"/>
      <c r="AH21"/>
      <c r="AI21"/>
    </row>
    <row r="22" spans="23:35" x14ac:dyDescent="0.25">
      <c r="W22"/>
      <c r="X22"/>
      <c r="Y22"/>
      <c r="AA22"/>
      <c r="AB22"/>
      <c r="AC22"/>
      <c r="AD22"/>
      <c r="AF22"/>
      <c r="AG22"/>
      <c r="AH22"/>
      <c r="AI22"/>
    </row>
    <row r="23" spans="23:35" x14ac:dyDescent="0.25">
      <c r="AA23"/>
      <c r="AB23"/>
      <c r="AC23"/>
      <c r="AD23"/>
      <c r="AF23"/>
      <c r="AG23"/>
      <c r="AH23"/>
      <c r="AI23"/>
    </row>
    <row r="24" spans="23:35" x14ac:dyDescent="0.25">
      <c r="AA24"/>
      <c r="AB24"/>
      <c r="AC24"/>
      <c r="AD24"/>
      <c r="AF24"/>
      <c r="AG24"/>
      <c r="AH24"/>
      <c r="AI24"/>
    </row>
    <row r="25" spans="23:35" x14ac:dyDescent="0.25">
      <c r="AA25"/>
      <c r="AB25"/>
      <c r="AC25"/>
      <c r="AD25"/>
      <c r="AF25"/>
      <c r="AG25"/>
      <c r="AH25"/>
      <c r="AI25"/>
    </row>
    <row r="26" spans="23:35" x14ac:dyDescent="0.25">
      <c r="AA26"/>
      <c r="AB26"/>
      <c r="AC26"/>
      <c r="AD26"/>
      <c r="AF26"/>
      <c r="AG26"/>
      <c r="AH26"/>
      <c r="AI26"/>
    </row>
  </sheetData>
  <mergeCells count="1">
    <mergeCell ref="V1:AK1"/>
  </mergeCells>
  <pageMargins left="0.511811024" right="0.511811024" top="0.78740157499999996" bottom="0.78740157499999996" header="0.31496062000000002" footer="0.31496062000000002"/>
  <pageSetup paperSize="9" orientation="portrait" r:id="rId4"/>
  <drawing r:id="rId5"/>
  <extLst>
    <ext xmlns:x14="http://schemas.microsoft.com/office/spreadsheetml/2009/9/main" uri="{A8765BA9-456A-4dab-B4F3-ACF838C121DE}">
      <x14:slicerList>
        <x14:slicer r:id="rId6"/>
      </x14:slicerList>
    </ext>
    <ext xmlns:x15="http://schemas.microsoft.com/office/spreadsheetml/2010/11/main" uri="{7E03D99C-DC04-49d9-9315-930204A7B6E9}">
      <x15:timelineRefs>
        <x15:timelineRef r:id="rId7"/>
      </x15:timelineRef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82D4F-2FC8-43BD-950D-D8C069FF76A7}">
  <sheetPr>
    <tabColor rgb="FFFFC000"/>
  </sheetPr>
  <dimension ref="A1:AL64"/>
  <sheetViews>
    <sheetView showGridLines="0" workbookViewId="0">
      <pane xSplit="4" ySplit="2" topLeftCell="X3" activePane="bottomRight" state="frozenSplit"/>
      <selection pane="topRight" activeCell="M1" sqref="M1"/>
      <selection pane="bottomLeft" activeCell="A5" sqref="A5"/>
      <selection pane="bottomRight" activeCell="AB8" sqref="AB8"/>
    </sheetView>
  </sheetViews>
  <sheetFormatPr defaultRowHeight="15" x14ac:dyDescent="0.25"/>
  <cols>
    <col min="1" max="4" width="9.140625" style="35"/>
    <col min="5" max="5" width="4.28515625" style="32" customWidth="1"/>
    <col min="6" max="18" width="9.140625" style="32"/>
    <col min="19" max="19" width="12" style="32" customWidth="1"/>
    <col min="20" max="20" width="13.7109375" style="32" customWidth="1"/>
    <col min="21" max="21" width="0.85546875" style="33" customWidth="1"/>
    <col min="22" max="22" width="9.42578125" style="32" customWidth="1"/>
    <col min="23" max="23" width="18.42578125" style="32" bestFit="1" customWidth="1"/>
    <col min="24" max="24" width="18.7109375" style="32" bestFit="1" customWidth="1"/>
    <col min="25" max="26" width="10.140625" style="32" bestFit="1" customWidth="1"/>
    <col min="27" max="27" width="18.42578125" style="32" bestFit="1" customWidth="1"/>
    <col min="28" max="28" width="18.7109375" style="32" bestFit="1" customWidth="1"/>
    <col min="29" max="32" width="10.140625" style="32" bestFit="1" customWidth="1"/>
    <col min="33" max="33" width="9.140625" style="32" bestFit="1" customWidth="1"/>
    <col min="34" max="34" width="10.140625" style="32" bestFit="1" customWidth="1"/>
    <col min="35" max="35" width="10.5703125" style="32" bestFit="1" customWidth="1"/>
    <col min="36" max="38" width="11.7109375" style="32" bestFit="1" customWidth="1"/>
    <col min="39" max="16384" width="9.140625" style="32"/>
  </cols>
  <sheetData>
    <row r="1" spans="1:38" s="31" customFormat="1" ht="41.25" customHeight="1" x14ac:dyDescent="0.25">
      <c r="A1" s="35"/>
      <c r="B1" s="35"/>
      <c r="C1" s="35"/>
      <c r="D1" s="35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7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</row>
    <row r="2" spans="1:38" s="30" customFormat="1" ht="9" customHeight="1" x14ac:dyDescent="0.25">
      <c r="A2" s="35"/>
      <c r="B2" s="35"/>
      <c r="C2" s="35"/>
      <c r="D2" s="35"/>
      <c r="U2" s="34"/>
    </row>
    <row r="3" spans="1:38" x14ac:dyDescent="0.25">
      <c r="W3" s="6" t="s">
        <v>539</v>
      </c>
      <c r="X3" t="s">
        <v>532</v>
      </c>
    </row>
    <row r="4" spans="1:38" x14ac:dyDescent="0.25">
      <c r="AA4" s="6" t="s">
        <v>539</v>
      </c>
      <c r="AB4" t="s">
        <v>532</v>
      </c>
    </row>
    <row r="5" spans="1:38" x14ac:dyDescent="0.25">
      <c r="W5" s="6" t="s">
        <v>537</v>
      </c>
      <c r="X5" t="s">
        <v>533</v>
      </c>
      <c r="Y5"/>
      <c r="Z5"/>
      <c r="AC5"/>
      <c r="AD5"/>
      <c r="AE5"/>
      <c r="AF5"/>
      <c r="AG5"/>
      <c r="AH5"/>
      <c r="AI5"/>
      <c r="AJ5"/>
      <c r="AK5"/>
      <c r="AL5"/>
    </row>
    <row r="6" spans="1:38" x14ac:dyDescent="0.25">
      <c r="W6" s="3" t="s">
        <v>531</v>
      </c>
      <c r="X6" s="11">
        <v>-1728.3500000000001</v>
      </c>
      <c r="Y6"/>
      <c r="Z6"/>
      <c r="AA6" s="6" t="s">
        <v>537</v>
      </c>
      <c r="AB6" t="s">
        <v>533</v>
      </c>
      <c r="AC6"/>
      <c r="AD6"/>
      <c r="AE6"/>
      <c r="AF6"/>
      <c r="AG6"/>
      <c r="AH6"/>
      <c r="AI6"/>
      <c r="AJ6"/>
      <c r="AK6"/>
      <c r="AL6"/>
    </row>
    <row r="7" spans="1:38" x14ac:dyDescent="0.25">
      <c r="W7" s="8" t="s">
        <v>585</v>
      </c>
      <c r="X7" s="11">
        <v>-1728.3500000000001</v>
      </c>
      <c r="Y7"/>
      <c r="Z7"/>
      <c r="AA7" s="3" t="s">
        <v>11</v>
      </c>
      <c r="AB7" s="11">
        <v>-520.42000000000007</v>
      </c>
      <c r="AC7"/>
      <c r="AD7"/>
      <c r="AE7"/>
      <c r="AF7"/>
      <c r="AG7"/>
      <c r="AH7"/>
      <c r="AI7"/>
      <c r="AJ7"/>
      <c r="AK7"/>
      <c r="AL7"/>
    </row>
    <row r="8" spans="1:38" x14ac:dyDescent="0.25">
      <c r="W8" s="7" t="s">
        <v>0</v>
      </c>
      <c r="X8" s="11">
        <v>-292.77999999999997</v>
      </c>
      <c r="Y8"/>
      <c r="Z8"/>
      <c r="AA8" s="44" t="s">
        <v>531</v>
      </c>
      <c r="AB8" s="11">
        <v>-520.42000000000007</v>
      </c>
      <c r="AC8"/>
      <c r="AD8"/>
      <c r="AE8"/>
      <c r="AF8"/>
      <c r="AG8"/>
      <c r="AH8"/>
      <c r="AI8"/>
      <c r="AJ8"/>
      <c r="AK8"/>
      <c r="AL8"/>
    </row>
    <row r="9" spans="1:38" x14ac:dyDescent="0.25">
      <c r="W9" s="7" t="s">
        <v>4</v>
      </c>
      <c r="X9" s="11">
        <v>-279.36</v>
      </c>
      <c r="Y9"/>
      <c r="Z9"/>
      <c r="AA9" s="45" t="s">
        <v>585</v>
      </c>
      <c r="AB9" s="11">
        <v>-520.42000000000007</v>
      </c>
      <c r="AC9"/>
      <c r="AD9"/>
      <c r="AE9"/>
      <c r="AF9"/>
      <c r="AG9"/>
      <c r="AH9"/>
      <c r="AI9"/>
      <c r="AJ9"/>
      <c r="AK9"/>
      <c r="AL9"/>
    </row>
    <row r="10" spans="1:38" x14ac:dyDescent="0.25">
      <c r="W10" s="7" t="s">
        <v>3</v>
      </c>
      <c r="X10" s="11">
        <v>-216.04000000000002</v>
      </c>
      <c r="AA10" s="44"/>
      <c r="AB10" s="11"/>
    </row>
    <row r="11" spans="1:38" x14ac:dyDescent="0.25">
      <c r="W11" s="7" t="s">
        <v>22</v>
      </c>
      <c r="X11" s="11">
        <v>-206.4</v>
      </c>
      <c r="AA11" s="3" t="s">
        <v>12</v>
      </c>
      <c r="AB11" s="11">
        <v>-326.55</v>
      </c>
    </row>
    <row r="12" spans="1:38" x14ac:dyDescent="0.25">
      <c r="W12" s="7" t="s">
        <v>1</v>
      </c>
      <c r="X12" s="11">
        <v>-174.88</v>
      </c>
      <c r="AA12" s="44" t="s">
        <v>531</v>
      </c>
      <c r="AB12" s="11">
        <v>-326.55</v>
      </c>
    </row>
    <row r="13" spans="1:38" x14ac:dyDescent="0.25">
      <c r="W13" s="7" t="s">
        <v>21</v>
      </c>
      <c r="X13" s="11">
        <v>-154.31</v>
      </c>
      <c r="AA13" s="45" t="s">
        <v>585</v>
      </c>
      <c r="AB13" s="11">
        <v>-326.55</v>
      </c>
    </row>
    <row r="14" spans="1:38" x14ac:dyDescent="0.25">
      <c r="W14" s="7" t="s">
        <v>5</v>
      </c>
      <c r="X14" s="11">
        <v>-123.36</v>
      </c>
      <c r="AA14" s="44"/>
      <c r="AB14" s="11"/>
    </row>
    <row r="15" spans="1:38" x14ac:dyDescent="0.25">
      <c r="W15" s="7" t="s">
        <v>6</v>
      </c>
      <c r="X15" s="11">
        <v>-106.57999999999998</v>
      </c>
      <c r="AA15" s="3" t="s">
        <v>8</v>
      </c>
      <c r="AB15" s="11">
        <v>-365.79</v>
      </c>
    </row>
    <row r="16" spans="1:38" x14ac:dyDescent="0.25">
      <c r="W16" s="7" t="s">
        <v>23</v>
      </c>
      <c r="X16" s="11">
        <v>-96.64</v>
      </c>
      <c r="AA16" s="44" t="s">
        <v>531</v>
      </c>
      <c r="AB16" s="11">
        <v>-365.79</v>
      </c>
    </row>
    <row r="17" spans="22:28" x14ac:dyDescent="0.25">
      <c r="W17" s="7" t="s">
        <v>20</v>
      </c>
      <c r="X17" s="11">
        <v>-78.000000000000014</v>
      </c>
      <c r="AA17" s="45" t="s">
        <v>585</v>
      </c>
      <c r="AB17" s="11">
        <v>-365.79</v>
      </c>
    </row>
    <row r="18" spans="22:28" x14ac:dyDescent="0.25">
      <c r="W18" s="8"/>
      <c r="X18" s="11"/>
      <c r="AA18" s="44"/>
      <c r="AB18" s="11"/>
    </row>
    <row r="19" spans="22:28" x14ac:dyDescent="0.25">
      <c r="W19" s="3" t="s">
        <v>529</v>
      </c>
      <c r="X19" s="11">
        <v>-1728.3500000000001</v>
      </c>
      <c r="AA19" s="3" t="s">
        <v>9</v>
      </c>
      <c r="AB19" s="11">
        <v>-289.36</v>
      </c>
    </row>
    <row r="20" spans="22:28" x14ac:dyDescent="0.25">
      <c r="W20"/>
      <c r="X20"/>
      <c r="AA20" s="44" t="s">
        <v>531</v>
      </c>
      <c r="AB20" s="11">
        <v>-289.36</v>
      </c>
    </row>
    <row r="21" spans="22:28" x14ac:dyDescent="0.25">
      <c r="W21"/>
      <c r="X21"/>
      <c r="AA21" s="45" t="s">
        <v>585</v>
      </c>
      <c r="AB21" s="11">
        <v>-289.36</v>
      </c>
    </row>
    <row r="22" spans="22:28" x14ac:dyDescent="0.25">
      <c r="V22"/>
      <c r="W22"/>
      <c r="X22"/>
      <c r="AA22" s="44"/>
      <c r="AB22" s="11"/>
    </row>
    <row r="23" spans="22:28" x14ac:dyDescent="0.25">
      <c r="V23"/>
      <c r="W23"/>
      <c r="X23"/>
      <c r="AA23" s="3" t="s">
        <v>7</v>
      </c>
      <c r="AB23" s="11">
        <v>-226.23</v>
      </c>
    </row>
    <row r="24" spans="22:28" x14ac:dyDescent="0.25">
      <c r="W24"/>
      <c r="X24"/>
      <c r="AA24" s="44" t="s">
        <v>531</v>
      </c>
      <c r="AB24" s="11">
        <v>-226.23</v>
      </c>
    </row>
    <row r="25" spans="22:28" x14ac:dyDescent="0.25">
      <c r="W25"/>
      <c r="X25"/>
      <c r="AA25" s="45" t="s">
        <v>585</v>
      </c>
      <c r="AB25" s="11">
        <v>-226.23</v>
      </c>
    </row>
    <row r="26" spans="22:28" x14ac:dyDescent="0.25">
      <c r="W26"/>
      <c r="X26"/>
      <c r="AA26" s="44"/>
      <c r="AB26" s="11"/>
    </row>
    <row r="27" spans="22:28" x14ac:dyDescent="0.25">
      <c r="W27"/>
      <c r="X27"/>
      <c r="AA27" s="3" t="s">
        <v>529</v>
      </c>
      <c r="AB27" s="11">
        <v>-1728.35</v>
      </c>
    </row>
    <row r="28" spans="22:28" x14ac:dyDescent="0.25">
      <c r="W28"/>
      <c r="X28"/>
      <c r="AA28"/>
      <c r="AB28"/>
    </row>
    <row r="29" spans="22:28" x14ac:dyDescent="0.25">
      <c r="W29"/>
      <c r="X29"/>
      <c r="AA29"/>
      <c r="AB29"/>
    </row>
    <row r="30" spans="22:28" x14ac:dyDescent="0.25">
      <c r="W30"/>
      <c r="X30"/>
      <c r="AA30"/>
      <c r="AB30"/>
    </row>
    <row r="31" spans="22:28" x14ac:dyDescent="0.25">
      <c r="W31"/>
      <c r="X31"/>
      <c r="AA31"/>
      <c r="AB31"/>
    </row>
    <row r="32" spans="22:28" x14ac:dyDescent="0.25">
      <c r="W32"/>
      <c r="X32"/>
      <c r="AA32"/>
      <c r="AB32"/>
    </row>
    <row r="33" spans="23:28" x14ac:dyDescent="0.25">
      <c r="W33"/>
      <c r="X33"/>
      <c r="AA33"/>
      <c r="AB33"/>
    </row>
    <row r="34" spans="23:28" x14ac:dyDescent="0.25">
      <c r="W34"/>
      <c r="X34"/>
      <c r="AA34"/>
      <c r="AB34"/>
    </row>
    <row r="35" spans="23:28" x14ac:dyDescent="0.25">
      <c r="W35"/>
      <c r="X35"/>
      <c r="AA35"/>
      <c r="AB35"/>
    </row>
    <row r="36" spans="23:28" x14ac:dyDescent="0.25">
      <c r="W36"/>
      <c r="X36"/>
      <c r="AA36"/>
      <c r="AB36"/>
    </row>
    <row r="37" spans="23:28" x14ac:dyDescent="0.25">
      <c r="W37"/>
      <c r="X37"/>
      <c r="AA37"/>
      <c r="AB37"/>
    </row>
    <row r="38" spans="23:28" x14ac:dyDescent="0.25">
      <c r="W38"/>
      <c r="X38"/>
      <c r="AA38"/>
      <c r="AB38"/>
    </row>
    <row r="39" spans="23:28" x14ac:dyDescent="0.25">
      <c r="W39"/>
      <c r="X39"/>
      <c r="AA39"/>
      <c r="AB39"/>
    </row>
    <row r="40" spans="23:28" x14ac:dyDescent="0.25">
      <c r="W40"/>
      <c r="X40"/>
      <c r="AA40"/>
      <c r="AB40"/>
    </row>
    <row r="41" spans="23:28" x14ac:dyDescent="0.25">
      <c r="W41"/>
      <c r="X41"/>
      <c r="AA41"/>
      <c r="AB41"/>
    </row>
    <row r="42" spans="23:28" x14ac:dyDescent="0.25">
      <c r="W42"/>
      <c r="X42"/>
      <c r="AA42"/>
      <c r="AB42"/>
    </row>
    <row r="43" spans="23:28" x14ac:dyDescent="0.25">
      <c r="W43"/>
      <c r="X43"/>
      <c r="AA43"/>
      <c r="AB43"/>
    </row>
    <row r="44" spans="23:28" x14ac:dyDescent="0.25">
      <c r="W44"/>
      <c r="X44"/>
      <c r="AA44"/>
      <c r="AB44"/>
    </row>
    <row r="45" spans="23:28" x14ac:dyDescent="0.25">
      <c r="W45"/>
      <c r="X45"/>
      <c r="AA45"/>
      <c r="AB45"/>
    </row>
    <row r="46" spans="23:28" x14ac:dyDescent="0.25">
      <c r="W46"/>
      <c r="X46"/>
      <c r="AA46"/>
      <c r="AB46"/>
    </row>
    <row r="47" spans="23:28" x14ac:dyDescent="0.25">
      <c r="W47"/>
      <c r="X47"/>
      <c r="AA47"/>
      <c r="AB47"/>
    </row>
    <row r="48" spans="23:28" x14ac:dyDescent="0.25">
      <c r="W48"/>
      <c r="X48"/>
      <c r="AA48"/>
      <c r="AB48"/>
    </row>
    <row r="49" spans="23:28" x14ac:dyDescent="0.25">
      <c r="W49"/>
      <c r="X49"/>
      <c r="AA49"/>
      <c r="AB49"/>
    </row>
    <row r="50" spans="23:28" x14ac:dyDescent="0.25">
      <c r="W50"/>
      <c r="X50"/>
      <c r="AA50"/>
      <c r="AB50"/>
    </row>
    <row r="51" spans="23:28" x14ac:dyDescent="0.25">
      <c r="W51"/>
      <c r="X51"/>
      <c r="AA51"/>
      <c r="AB51"/>
    </row>
    <row r="52" spans="23:28" x14ac:dyDescent="0.25">
      <c r="W52"/>
      <c r="X52"/>
      <c r="AA52"/>
      <c r="AB52"/>
    </row>
    <row r="53" spans="23:28" x14ac:dyDescent="0.25">
      <c r="W53"/>
      <c r="X53"/>
      <c r="AA53"/>
      <c r="AB53"/>
    </row>
    <row r="54" spans="23:28" x14ac:dyDescent="0.25">
      <c r="W54"/>
      <c r="X54"/>
      <c r="AA54"/>
      <c r="AB54"/>
    </row>
    <row r="55" spans="23:28" x14ac:dyDescent="0.25">
      <c r="W55"/>
      <c r="X55"/>
      <c r="AA55"/>
      <c r="AB55"/>
    </row>
    <row r="56" spans="23:28" x14ac:dyDescent="0.25">
      <c r="W56"/>
      <c r="X56"/>
    </row>
    <row r="57" spans="23:28" x14ac:dyDescent="0.25">
      <c r="W57"/>
      <c r="X57"/>
    </row>
    <row r="58" spans="23:28" x14ac:dyDescent="0.25">
      <c r="W58"/>
      <c r="X58"/>
    </row>
    <row r="59" spans="23:28" x14ac:dyDescent="0.25">
      <c r="W59"/>
      <c r="X59"/>
    </row>
    <row r="60" spans="23:28" x14ac:dyDescent="0.25">
      <c r="W60"/>
      <c r="X60"/>
    </row>
    <row r="61" spans="23:28" x14ac:dyDescent="0.25">
      <c r="W61"/>
      <c r="X61"/>
    </row>
    <row r="62" spans="23:28" x14ac:dyDescent="0.25">
      <c r="W62"/>
      <c r="X62"/>
    </row>
    <row r="63" spans="23:28" x14ac:dyDescent="0.25">
      <c r="W63"/>
      <c r="X63"/>
    </row>
    <row r="64" spans="23:28" x14ac:dyDescent="0.25">
      <c r="W64"/>
      <c r="X64"/>
    </row>
  </sheetData>
  <mergeCells count="1">
    <mergeCell ref="V1:AK1"/>
  </mergeCells>
  <conditionalFormatting pivot="1" sqref="X6:X19">
    <cfRule type="cellIs" dxfId="59" priority="4" operator="lessThan">
      <formula>0</formula>
    </cfRule>
  </conditionalFormatting>
  <conditionalFormatting pivot="1" sqref="X6:X19">
    <cfRule type="cellIs" dxfId="58" priority="3" operator="greaterThan">
      <formula>0</formula>
    </cfRule>
  </conditionalFormatting>
  <conditionalFormatting pivot="1" sqref="AB7:AB27">
    <cfRule type="cellIs" dxfId="57" priority="2" operator="lessThan">
      <formula>0</formula>
    </cfRule>
  </conditionalFormatting>
  <conditionalFormatting pivot="1" sqref="AB7:AB27">
    <cfRule type="cellIs" dxfId="56" priority="1" operator="greater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3"/>
  <drawing r:id="rId4"/>
  <extLst>
    <ext xmlns:x14="http://schemas.microsoft.com/office/spreadsheetml/2009/9/main" uri="{A8765BA9-456A-4dab-B4F3-ACF838C121DE}">
      <x14:slicerList>
        <x14:slicer r:id="rId5"/>
      </x14:slicerList>
    </ext>
    <ext xmlns:x15="http://schemas.microsoft.com/office/spreadsheetml/2010/11/main" uri="{7E03D99C-DC04-49d9-9315-930204A7B6E9}">
      <x15:timelineRefs>
        <x15:timelineRef r:id="rId6"/>
      </x15:timelineRef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E3A39-1FE3-42E5-82AE-7C496CE94EDB}">
  <sheetPr>
    <tabColor rgb="FFFFC000"/>
  </sheetPr>
  <dimension ref="A1:AK80"/>
  <sheetViews>
    <sheetView showGridLines="0" workbookViewId="0">
      <pane xSplit="4" ySplit="2" topLeftCell="E3" activePane="bottomRight" state="frozenSplit"/>
      <selection pane="topRight" activeCell="M1" sqref="M1"/>
      <selection pane="bottomLeft" activeCell="A5" sqref="A5"/>
      <selection pane="bottomRight" activeCell="T7" sqref="T7"/>
    </sheetView>
  </sheetViews>
  <sheetFormatPr defaultRowHeight="15" x14ac:dyDescent="0.25"/>
  <cols>
    <col min="1" max="4" width="9.140625" style="35"/>
    <col min="5" max="5" width="4.28515625" style="32" customWidth="1"/>
    <col min="6" max="18" width="9.140625" style="32"/>
    <col min="19" max="19" width="12" style="32" customWidth="1"/>
    <col min="20" max="20" width="13.7109375" style="32" customWidth="1"/>
    <col min="21" max="21" width="0.85546875" style="32" customWidth="1"/>
    <col min="22" max="22" width="9.42578125" style="32" customWidth="1"/>
    <col min="23" max="23" width="19.42578125" style="32" bestFit="1" customWidth="1"/>
    <col min="24" max="24" width="19.5703125" style="32" bestFit="1" customWidth="1"/>
    <col min="25" max="26" width="11.7109375" style="32" bestFit="1" customWidth="1"/>
    <col min="27" max="29" width="10.140625" style="32" bestFit="1" customWidth="1"/>
    <col min="30" max="30" width="18.7109375" style="32" bestFit="1" customWidth="1"/>
    <col min="31" max="31" width="19.5703125" style="32" bestFit="1" customWidth="1"/>
    <col min="32" max="33" width="11.7109375" style="32" bestFit="1" customWidth="1"/>
    <col min="34" max="34" width="10.140625" style="32" bestFit="1" customWidth="1"/>
    <col min="35" max="35" width="10.5703125" style="32" bestFit="1" customWidth="1"/>
    <col min="36" max="38" width="11.7109375" style="32" bestFit="1" customWidth="1"/>
    <col min="39" max="16384" width="9.140625" style="32"/>
  </cols>
  <sheetData>
    <row r="1" spans="1:37" s="31" customFormat="1" ht="41.25" customHeight="1" x14ac:dyDescent="0.25">
      <c r="A1" s="35"/>
      <c r="B1" s="35"/>
      <c r="C1" s="35"/>
      <c r="D1" s="35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7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</row>
    <row r="2" spans="1:37" s="30" customFormat="1" ht="9" customHeight="1" x14ac:dyDescent="0.25">
      <c r="A2" s="35"/>
      <c r="B2" s="35"/>
      <c r="C2" s="35"/>
      <c r="D2" s="35"/>
      <c r="U2" s="34"/>
    </row>
    <row r="4" spans="1:37" x14ac:dyDescent="0.25">
      <c r="W4" s="6" t="s">
        <v>533</v>
      </c>
      <c r="X4" s="6" t="s">
        <v>538</v>
      </c>
      <c r="Y4"/>
      <c r="Z4"/>
      <c r="AD4" s="6" t="s">
        <v>533</v>
      </c>
      <c r="AE4" s="6" t="s">
        <v>538</v>
      </c>
      <c r="AF4"/>
      <c r="AG4"/>
    </row>
    <row r="5" spans="1:37" x14ac:dyDescent="0.25">
      <c r="W5" s="6" t="s">
        <v>528</v>
      </c>
      <c r="X5" t="s">
        <v>532</v>
      </c>
      <c r="Y5" t="s">
        <v>15</v>
      </c>
      <c r="Z5" t="s">
        <v>529</v>
      </c>
      <c r="AD5" s="6" t="s">
        <v>528</v>
      </c>
      <c r="AE5" t="s">
        <v>532</v>
      </c>
      <c r="AF5" t="s">
        <v>15</v>
      </c>
      <c r="AG5" t="s">
        <v>529</v>
      </c>
    </row>
    <row r="6" spans="1:37" x14ac:dyDescent="0.25">
      <c r="W6" s="3" t="s">
        <v>531</v>
      </c>
      <c r="X6" s="11"/>
      <c r="Y6" s="11"/>
      <c r="Z6" s="11"/>
      <c r="AD6" s="3" t="s">
        <v>531</v>
      </c>
      <c r="AE6" s="11"/>
      <c r="AF6" s="11"/>
      <c r="AG6" s="11"/>
    </row>
    <row r="7" spans="1:37" x14ac:dyDescent="0.25">
      <c r="W7" s="8" t="s">
        <v>585</v>
      </c>
      <c r="X7" s="11"/>
      <c r="Y7" s="11"/>
      <c r="Z7" s="11"/>
      <c r="AD7" s="8" t="s">
        <v>585</v>
      </c>
      <c r="AE7" s="11">
        <v>-1728.3500000000001</v>
      </c>
      <c r="AF7" s="11">
        <v>5422.1200000000008</v>
      </c>
      <c r="AG7" s="11">
        <v>3693.7700000000004</v>
      </c>
    </row>
    <row r="8" spans="1:37" x14ac:dyDescent="0.25">
      <c r="W8" s="7" t="s">
        <v>0</v>
      </c>
      <c r="X8" s="11">
        <v>-292.77999999999997</v>
      </c>
      <c r="Y8" s="11"/>
      <c r="Z8" s="11">
        <v>-292.77999999999997</v>
      </c>
      <c r="AD8" s="3" t="s">
        <v>534</v>
      </c>
      <c r="AE8" s="11">
        <v>-1728.3500000000001</v>
      </c>
      <c r="AF8" s="11">
        <v>5422.1200000000008</v>
      </c>
      <c r="AG8" s="11">
        <v>3693.7700000000004</v>
      </c>
    </row>
    <row r="9" spans="1:37" x14ac:dyDescent="0.25">
      <c r="W9" s="7" t="s">
        <v>1</v>
      </c>
      <c r="X9" s="11">
        <v>-174.88</v>
      </c>
      <c r="Y9" s="11"/>
      <c r="Z9" s="11">
        <v>-174.88</v>
      </c>
      <c r="AD9" s="3"/>
      <c r="AE9" s="11"/>
      <c r="AF9" s="11"/>
      <c r="AG9" s="11"/>
    </row>
    <row r="10" spans="1:37" x14ac:dyDescent="0.25">
      <c r="W10" s="7" t="s">
        <v>19</v>
      </c>
      <c r="X10" s="11"/>
      <c r="Y10" s="11">
        <v>193.35000000000002</v>
      </c>
      <c r="Z10" s="11">
        <v>193.35000000000002</v>
      </c>
      <c r="AD10" s="3" t="s">
        <v>529</v>
      </c>
      <c r="AE10" s="11">
        <v>-1728.3500000000001</v>
      </c>
      <c r="AF10" s="11">
        <v>5422.1200000000008</v>
      </c>
      <c r="AG10" s="11">
        <v>3693.7700000000004</v>
      </c>
    </row>
    <row r="11" spans="1:37" x14ac:dyDescent="0.25">
      <c r="W11" s="7" t="s">
        <v>6</v>
      </c>
      <c r="X11" s="11">
        <v>-106.57999999999998</v>
      </c>
      <c r="Y11" s="11"/>
      <c r="Z11" s="11">
        <v>-106.57999999999998</v>
      </c>
      <c r="AD11"/>
      <c r="AE11"/>
      <c r="AF11"/>
      <c r="AG11"/>
    </row>
    <row r="12" spans="1:37" x14ac:dyDescent="0.25">
      <c r="W12" s="7" t="s">
        <v>20</v>
      </c>
      <c r="X12" s="11">
        <v>-78.000000000000014</v>
      </c>
      <c r="Y12" s="11"/>
      <c r="Z12" s="11">
        <v>-78.000000000000014</v>
      </c>
      <c r="AD12"/>
      <c r="AE12"/>
      <c r="AF12"/>
      <c r="AG12"/>
    </row>
    <row r="13" spans="1:37" x14ac:dyDescent="0.25">
      <c r="W13" s="7" t="s">
        <v>23</v>
      </c>
      <c r="X13" s="11">
        <v>-96.64</v>
      </c>
      <c r="Y13" s="11"/>
      <c r="Z13" s="11">
        <v>-96.64</v>
      </c>
      <c r="AD13"/>
      <c r="AE13"/>
      <c r="AF13"/>
      <c r="AG13"/>
    </row>
    <row r="14" spans="1:37" x14ac:dyDescent="0.25">
      <c r="W14" s="7" t="s">
        <v>3</v>
      </c>
      <c r="X14" s="11">
        <v>-216.04000000000002</v>
      </c>
      <c r="Y14" s="11"/>
      <c r="Z14" s="11">
        <v>-216.04000000000002</v>
      </c>
      <c r="AD14"/>
      <c r="AE14"/>
      <c r="AF14"/>
      <c r="AG14"/>
    </row>
    <row r="15" spans="1:37" x14ac:dyDescent="0.25">
      <c r="W15" s="7" t="s">
        <v>21</v>
      </c>
      <c r="X15" s="11">
        <v>-154.31</v>
      </c>
      <c r="Y15" s="11"/>
      <c r="Z15" s="11">
        <v>-154.31</v>
      </c>
      <c r="AD15"/>
      <c r="AE15"/>
      <c r="AF15"/>
      <c r="AG15"/>
    </row>
    <row r="16" spans="1:37" x14ac:dyDescent="0.25">
      <c r="W16" s="7" t="s">
        <v>520</v>
      </c>
      <c r="X16" s="11"/>
      <c r="Y16" s="11">
        <v>5228.7700000000013</v>
      </c>
      <c r="Z16" s="11">
        <v>5228.7700000000013</v>
      </c>
      <c r="AD16"/>
      <c r="AE16"/>
      <c r="AF16"/>
      <c r="AG16"/>
    </row>
    <row r="17" spans="23:33" x14ac:dyDescent="0.25">
      <c r="W17" s="7" t="s">
        <v>4</v>
      </c>
      <c r="X17" s="11">
        <v>-279.36</v>
      </c>
      <c r="Y17" s="11"/>
      <c r="Z17" s="11">
        <v>-279.36</v>
      </c>
      <c r="AD17"/>
      <c r="AE17"/>
      <c r="AF17"/>
      <c r="AG17"/>
    </row>
    <row r="18" spans="23:33" x14ac:dyDescent="0.25">
      <c r="W18" s="7" t="s">
        <v>22</v>
      </c>
      <c r="X18" s="11">
        <v>-206.4</v>
      </c>
      <c r="Y18" s="11"/>
      <c r="Z18" s="11">
        <v>-206.4</v>
      </c>
      <c r="AD18"/>
      <c r="AE18"/>
      <c r="AF18"/>
      <c r="AG18"/>
    </row>
    <row r="19" spans="23:33" x14ac:dyDescent="0.25">
      <c r="W19" s="7" t="s">
        <v>5</v>
      </c>
      <c r="X19" s="11">
        <v>-123.36</v>
      </c>
      <c r="Y19" s="11"/>
      <c r="Z19" s="11">
        <v>-123.36</v>
      </c>
      <c r="AD19"/>
      <c r="AE19"/>
      <c r="AF19"/>
      <c r="AG19"/>
    </row>
    <row r="20" spans="23:33" x14ac:dyDescent="0.25">
      <c r="W20" s="8" t="s">
        <v>612</v>
      </c>
      <c r="X20" s="11">
        <v>-1728.3500000000001</v>
      </c>
      <c r="Y20" s="11">
        <v>5422.1200000000017</v>
      </c>
      <c r="Z20" s="11">
        <v>3693.7700000000009</v>
      </c>
      <c r="AD20"/>
      <c r="AE20"/>
      <c r="AF20"/>
      <c r="AG20"/>
    </row>
    <row r="21" spans="23:33" x14ac:dyDescent="0.25">
      <c r="W21" s="8"/>
      <c r="X21" s="11"/>
      <c r="Y21" s="11"/>
      <c r="Z21" s="11"/>
      <c r="AD21"/>
      <c r="AE21"/>
      <c r="AF21"/>
      <c r="AG21"/>
    </row>
    <row r="22" spans="23:33" x14ac:dyDescent="0.25">
      <c r="W22" s="3" t="s">
        <v>534</v>
      </c>
      <c r="X22" s="11">
        <v>-1728.3500000000001</v>
      </c>
      <c r="Y22" s="11">
        <v>5422.1200000000017</v>
      </c>
      <c r="Z22" s="11">
        <v>3693.7700000000009</v>
      </c>
      <c r="AD22"/>
      <c r="AE22"/>
      <c r="AF22"/>
      <c r="AG22"/>
    </row>
    <row r="23" spans="23:33" x14ac:dyDescent="0.25">
      <c r="W23" s="3"/>
      <c r="X23" s="11"/>
      <c r="Y23" s="11"/>
      <c r="Z23" s="11"/>
      <c r="AD23"/>
      <c r="AE23"/>
      <c r="AF23"/>
      <c r="AG23"/>
    </row>
    <row r="24" spans="23:33" x14ac:dyDescent="0.25">
      <c r="W24" s="3" t="s">
        <v>529</v>
      </c>
      <c r="X24" s="11">
        <v>-1728.3500000000001</v>
      </c>
      <c r="Y24" s="11">
        <v>5422.1200000000017</v>
      </c>
      <c r="Z24" s="11">
        <v>3693.7700000000009</v>
      </c>
      <c r="AD24"/>
      <c r="AE24"/>
      <c r="AF24"/>
      <c r="AG24"/>
    </row>
    <row r="25" spans="23:33" x14ac:dyDescent="0.25">
      <c r="W25"/>
      <c r="X25"/>
      <c r="Y25"/>
      <c r="Z25"/>
      <c r="AD25"/>
      <c r="AE25"/>
      <c r="AF25"/>
      <c r="AG25"/>
    </row>
    <row r="26" spans="23:33" x14ac:dyDescent="0.25">
      <c r="W26"/>
      <c r="X26"/>
      <c r="Y26"/>
      <c r="Z26"/>
      <c r="AD26"/>
      <c r="AE26"/>
      <c r="AF26"/>
      <c r="AG26"/>
    </row>
    <row r="27" spans="23:33" x14ac:dyDescent="0.25">
      <c r="W27"/>
      <c r="X27"/>
      <c r="Y27"/>
      <c r="Z27"/>
    </row>
    <row r="28" spans="23:33" x14ac:dyDescent="0.25">
      <c r="W28"/>
      <c r="X28"/>
      <c r="Y28"/>
      <c r="Z28"/>
    </row>
    <row r="29" spans="23:33" x14ac:dyDescent="0.25">
      <c r="W29"/>
      <c r="X29"/>
      <c r="Y29"/>
      <c r="Z29"/>
    </row>
    <row r="30" spans="23:33" x14ac:dyDescent="0.25">
      <c r="W30"/>
      <c r="X30"/>
      <c r="Y30"/>
      <c r="Z30"/>
    </row>
    <row r="31" spans="23:33" x14ac:dyDescent="0.25">
      <c r="W31"/>
      <c r="X31"/>
      <c r="Y31"/>
      <c r="Z31"/>
    </row>
    <row r="32" spans="23:33" x14ac:dyDescent="0.25">
      <c r="W32"/>
      <c r="X32"/>
      <c r="Y32"/>
      <c r="Z32"/>
    </row>
    <row r="33" spans="23:26" x14ac:dyDescent="0.25">
      <c r="W33"/>
      <c r="X33"/>
      <c r="Y33"/>
      <c r="Z33"/>
    </row>
    <row r="34" spans="23:26" x14ac:dyDescent="0.25">
      <c r="W34"/>
      <c r="X34"/>
      <c r="Y34"/>
      <c r="Z34"/>
    </row>
    <row r="35" spans="23:26" x14ac:dyDescent="0.25">
      <c r="W35"/>
      <c r="X35"/>
      <c r="Y35"/>
      <c r="Z35"/>
    </row>
    <row r="36" spans="23:26" x14ac:dyDescent="0.25">
      <c r="W36"/>
      <c r="X36"/>
      <c r="Y36"/>
      <c r="Z36"/>
    </row>
    <row r="37" spans="23:26" x14ac:dyDescent="0.25">
      <c r="W37"/>
      <c r="X37"/>
      <c r="Y37"/>
      <c r="Z37"/>
    </row>
    <row r="38" spans="23:26" x14ac:dyDescent="0.25">
      <c r="W38"/>
      <c r="X38"/>
      <c r="Y38"/>
      <c r="Z38"/>
    </row>
    <row r="39" spans="23:26" x14ac:dyDescent="0.25">
      <c r="W39"/>
      <c r="X39"/>
      <c r="Y39"/>
      <c r="Z39"/>
    </row>
    <row r="40" spans="23:26" x14ac:dyDescent="0.25">
      <c r="W40"/>
      <c r="X40"/>
      <c r="Y40"/>
      <c r="Z40"/>
    </row>
    <row r="41" spans="23:26" x14ac:dyDescent="0.25">
      <c r="W41"/>
      <c r="X41"/>
      <c r="Y41"/>
      <c r="Z41"/>
    </row>
    <row r="42" spans="23:26" x14ac:dyDescent="0.25">
      <c r="W42"/>
      <c r="X42"/>
      <c r="Y42"/>
      <c r="Z42"/>
    </row>
    <row r="43" spans="23:26" x14ac:dyDescent="0.25">
      <c r="W43"/>
      <c r="X43"/>
      <c r="Y43"/>
      <c r="Z43"/>
    </row>
    <row r="44" spans="23:26" x14ac:dyDescent="0.25">
      <c r="W44"/>
      <c r="X44"/>
      <c r="Y44"/>
      <c r="Z44"/>
    </row>
    <row r="45" spans="23:26" x14ac:dyDescent="0.25">
      <c r="W45"/>
      <c r="X45"/>
      <c r="Y45"/>
      <c r="Z45"/>
    </row>
    <row r="46" spans="23:26" x14ac:dyDescent="0.25">
      <c r="W46"/>
      <c r="X46"/>
      <c r="Y46"/>
      <c r="Z46"/>
    </row>
    <row r="47" spans="23:26" x14ac:dyDescent="0.25">
      <c r="W47"/>
      <c r="X47"/>
      <c r="Y47"/>
      <c r="Z47"/>
    </row>
    <row r="48" spans="23:26" x14ac:dyDescent="0.25">
      <c r="W48"/>
      <c r="X48"/>
      <c r="Y48"/>
      <c r="Z48"/>
    </row>
    <row r="49" spans="23:26" x14ac:dyDescent="0.25">
      <c r="W49"/>
      <c r="X49"/>
      <c r="Y49"/>
      <c r="Z49"/>
    </row>
    <row r="50" spans="23:26" x14ac:dyDescent="0.25">
      <c r="W50"/>
      <c r="X50"/>
      <c r="Y50"/>
      <c r="Z50"/>
    </row>
    <row r="51" spans="23:26" x14ac:dyDescent="0.25">
      <c r="W51"/>
      <c r="X51"/>
      <c r="Y51"/>
      <c r="Z51"/>
    </row>
    <row r="52" spans="23:26" x14ac:dyDescent="0.25">
      <c r="W52"/>
      <c r="X52"/>
      <c r="Y52"/>
      <c r="Z52"/>
    </row>
    <row r="53" spans="23:26" x14ac:dyDescent="0.25">
      <c r="W53"/>
      <c r="X53"/>
      <c r="Y53"/>
      <c r="Z53"/>
    </row>
    <row r="54" spans="23:26" x14ac:dyDescent="0.25">
      <c r="W54"/>
      <c r="X54"/>
      <c r="Y54"/>
      <c r="Z54"/>
    </row>
    <row r="55" spans="23:26" x14ac:dyDescent="0.25">
      <c r="W55"/>
      <c r="X55"/>
      <c r="Y55"/>
      <c r="Z55"/>
    </row>
    <row r="56" spans="23:26" x14ac:dyDescent="0.25">
      <c r="W56"/>
      <c r="X56"/>
      <c r="Y56"/>
      <c r="Z56"/>
    </row>
    <row r="57" spans="23:26" x14ac:dyDescent="0.25">
      <c r="W57"/>
      <c r="X57"/>
      <c r="Y57"/>
      <c r="Z57"/>
    </row>
    <row r="58" spans="23:26" x14ac:dyDescent="0.25">
      <c r="W58"/>
      <c r="X58"/>
      <c r="Y58"/>
      <c r="Z58"/>
    </row>
    <row r="59" spans="23:26" x14ac:dyDescent="0.25">
      <c r="W59"/>
      <c r="X59"/>
      <c r="Y59"/>
      <c r="Z59"/>
    </row>
    <row r="60" spans="23:26" x14ac:dyDescent="0.25">
      <c r="W60"/>
      <c r="X60"/>
      <c r="Y60"/>
      <c r="Z60"/>
    </row>
    <row r="61" spans="23:26" x14ac:dyDescent="0.25">
      <c r="W61"/>
      <c r="X61"/>
      <c r="Y61"/>
      <c r="Z61"/>
    </row>
    <row r="62" spans="23:26" x14ac:dyDescent="0.25">
      <c r="W62"/>
      <c r="X62"/>
      <c r="Y62"/>
      <c r="Z62"/>
    </row>
    <row r="63" spans="23:26" x14ac:dyDescent="0.25">
      <c r="W63"/>
      <c r="X63"/>
      <c r="Y63"/>
      <c r="Z63"/>
    </row>
    <row r="64" spans="23:26" x14ac:dyDescent="0.25">
      <c r="W64"/>
      <c r="X64"/>
      <c r="Y64"/>
      <c r="Z64"/>
    </row>
    <row r="65" spans="23:26" x14ac:dyDescent="0.25">
      <c r="W65"/>
      <c r="X65"/>
      <c r="Y65"/>
      <c r="Z65"/>
    </row>
    <row r="66" spans="23:26" x14ac:dyDescent="0.25">
      <c r="W66"/>
      <c r="X66"/>
      <c r="Y66"/>
      <c r="Z66"/>
    </row>
    <row r="67" spans="23:26" x14ac:dyDescent="0.25">
      <c r="W67"/>
      <c r="X67"/>
      <c r="Y67"/>
      <c r="Z67"/>
    </row>
    <row r="68" spans="23:26" x14ac:dyDescent="0.25">
      <c r="W68"/>
      <c r="X68"/>
      <c r="Y68"/>
      <c r="Z68"/>
    </row>
    <row r="69" spans="23:26" x14ac:dyDescent="0.25">
      <c r="W69"/>
      <c r="X69"/>
      <c r="Y69"/>
      <c r="Z69"/>
    </row>
    <row r="70" spans="23:26" x14ac:dyDescent="0.25">
      <c r="W70"/>
      <c r="X70"/>
      <c r="Y70"/>
      <c r="Z70"/>
    </row>
    <row r="71" spans="23:26" x14ac:dyDescent="0.25">
      <c r="W71"/>
      <c r="X71"/>
      <c r="Y71"/>
      <c r="Z71"/>
    </row>
    <row r="72" spans="23:26" x14ac:dyDescent="0.25">
      <c r="W72"/>
      <c r="X72"/>
      <c r="Y72"/>
      <c r="Z72"/>
    </row>
    <row r="73" spans="23:26" x14ac:dyDescent="0.25">
      <c r="W73"/>
      <c r="X73"/>
      <c r="Y73"/>
      <c r="Z73"/>
    </row>
    <row r="74" spans="23:26" x14ac:dyDescent="0.25">
      <c r="W74"/>
      <c r="X74"/>
      <c r="Y74"/>
      <c r="Z74"/>
    </row>
    <row r="75" spans="23:26" x14ac:dyDescent="0.25">
      <c r="W75"/>
      <c r="X75"/>
      <c r="Y75"/>
      <c r="Z75"/>
    </row>
    <row r="76" spans="23:26" x14ac:dyDescent="0.25">
      <c r="W76"/>
      <c r="X76"/>
      <c r="Y76"/>
      <c r="Z76"/>
    </row>
    <row r="77" spans="23:26" x14ac:dyDescent="0.25">
      <c r="W77"/>
      <c r="X77"/>
      <c r="Y77"/>
      <c r="Z77"/>
    </row>
    <row r="78" spans="23:26" x14ac:dyDescent="0.25">
      <c r="W78"/>
      <c r="X78"/>
      <c r="Y78"/>
      <c r="Z78"/>
    </row>
    <row r="79" spans="23:26" x14ac:dyDescent="0.25">
      <c r="W79"/>
      <c r="X79"/>
      <c r="Y79"/>
      <c r="Z79"/>
    </row>
    <row r="80" spans="23:26" x14ac:dyDescent="0.25">
      <c r="W80"/>
      <c r="X80"/>
      <c r="Y80"/>
      <c r="Z80"/>
    </row>
  </sheetData>
  <mergeCells count="1">
    <mergeCell ref="V1:AK1"/>
  </mergeCells>
  <conditionalFormatting pivot="1" sqref="X6:Z24">
    <cfRule type="cellIs" dxfId="53" priority="4" operator="lessThan">
      <formula>0</formula>
    </cfRule>
  </conditionalFormatting>
  <conditionalFormatting pivot="1" sqref="X6:Z24">
    <cfRule type="cellIs" dxfId="52" priority="3" operator="greaterThan">
      <formula>0</formula>
    </cfRule>
  </conditionalFormatting>
  <conditionalFormatting pivot="1" sqref="AE6:AG10">
    <cfRule type="cellIs" dxfId="51" priority="2" operator="lessThan">
      <formula>0</formula>
    </cfRule>
  </conditionalFormatting>
  <conditionalFormatting pivot="1" sqref="AE6:AG10">
    <cfRule type="cellIs" dxfId="50" priority="1" operator="greaterThan">
      <formula>0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3"/>
  <drawing r:id="rId4"/>
  <extLst>
    <ext xmlns:x14="http://schemas.microsoft.com/office/spreadsheetml/2009/9/main" uri="{A8765BA9-456A-4dab-B4F3-ACF838C121DE}">
      <x14:slicerList>
        <x14:slicer r:id="rId5"/>
      </x14:slicerList>
    </ext>
    <ext xmlns:x15="http://schemas.microsoft.com/office/spreadsheetml/2010/11/main" uri="{7E03D99C-DC04-49d9-9315-930204A7B6E9}">
      <x15:timelineRefs>
        <x15:timelineRef r:id="rId6"/>
      </x15:timelineRef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7 b f 9 f b 2 a - 2 b 7 a - 4 4 3 3 - a 1 7 c - a 3 9 e 6 c 6 f c 3 4 5 "   x m l n s = " h t t p : / / s c h e m a s . m i c r o s o f t . c o m / D a t a M a s h u p " > A A A A A P g F A A B Q S w M E F A A C A A g A x A 5 w U m I Y y 1 K k A A A A 9 Q A A A B I A H A B D b 2 5 m a W c v U G F j a 2 F n Z S 5 4 b W w g o h g A K K A U A A A A A A A A A A A A A A A A A A A A A A A A A A A A h Y 9 B D o I w F E S v Q r q n r T U m S D 4 l 0 a 0 k R h P j t i k V G q E Q W i x 3 c + G R v I I Y R d 2 5 n D d v M X O / 3 i A d 6 i q 4 q M 7 q x i R o h i k K l J F N r k 2 R o N 6 d w g i l H L Z C n k W h g l E 2 N h 5 s n q D S u T Y m x H u P / R w 3 X U E Y p T N y z D Z 7 W a p a o I + s / 8 u h N t Y J I x X i c H i N 4 Q w v K V 5 E D F M g E 4 N M m 2 / P x r n P 9 g f C u q 9 c 3 y n e u n C 1 A z J F I O 8 L / A F Q S w M E F A A C A A g A x A 5 w U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Q O c F K c T h i i 8 g I A A D Y I A A A T A B w A R m 9 y b X V s Y X M v U 2 V j d G l v b j E u b S C i G A A o o B Q A A A A A A A A A A A A A A A A A A A A A A A A A A A C d V c t y 2 k A Q v F P F P 2 z J O U C C E d g O T u L y g Y A d k 4 o J A W K 7 Q n H Y l c Z I Z q U l u y u / K L 4 m B 3 + I f y w j x E M y k p 2 Y C 6 J X O z P d 0 z M o s L Q r f N K L v q s H + V w + p x w q w S Z b R p 8 y 4 J R 8 E W L E 4 V h I T x n k k H D Q + R z B z 7 H w N S B w D q z c o S M o h A + N E P S 1 K h i O 1 h P 1 y T R t Y a n y a B 6 j b A n P V B M J 1 F Y O g F a m b Y K 5 0 6 k 3 L r a r 1 7 3 e 8 f i 3 D i b d r 3 4 r + L 5 X 6 9 d s S 7 c u m q y y s 3 9 0 H + i T 7 v m o 2 f 7 8 i 3 V v 2 V n l d L / T v h n 3 2 O 7 V z 9 p Z c C r t u x 8 O u 6 H s q n P f b V t u y 5 w E z N E e N 4 r F U l R v k 2 p a w X r n d U 8 r s 0 E I D B e H y N a d C F L n G i S 1 R U g U 6 W P J f U l 9 d Y n k G 4 I H n t + / m 4 A q z E O V p l M j A q t G i W g 8 I B p u 9 a x E l v g O 4 i 1 f 1 / b K 4 b X Y w W 7 G h b 0 M / H 0 G X s v A 9 z P w D x n 4 x w Q + K 6 5 E a a A F H h 8 o d 4 Q i H S k 8 c e 3 a Q q 3 V m W M a T r C j I F X h q Y o l M l i 8 U e e 8 Z 1 F O p T r U M o B h M V 3 3 6 g v C Z 1 Y U N m O D X D V F f y p d j w l i A 7 G x i a Y j J F 3 e Q w C 0 6 0 U v N k F Z 0 n 1 8 e P y D L w s C 1 + h q s Z H h j H I h S f f N 8 s A P P A Y y C o D h 4 5 G X 6 T W 4 6 5 S r Q K E K m 8 3 B a y M h X Z r Z H p T G p 4 p 0 Y a 4 D j X V m D k G k 3 U Z j U B i U a y M Q w e m 1 X Q s 3 A e W k v n i y 6 T p o 3 b a j i I W 0 3 C W y 1 A M o x 1 9 A L Y e 4 l 2 Q Q 5 h 5 i k F B U 7 G J Y p n b A J 4 O t t Y B D 8 n a 7 S o A r S M L P k K 1 m s 3 2 e T y m y R r o Z U u X 1 h Y c W T + r r U 2 8 j Y 6 K 6 0 J M x g y y e K V P 4 K n o p 3 n e j C x a 4 m h I R k I V I B j Y 6 n 3 P 9 Z 4 p J r u t v A g e M v C M 3 w F L 3 9 N G t B b z c C K R E K 5 8 L O W Z C j A v F 6 a C N R A 6 N P m v S c J K G s 8 F i i b 9 u N 8 7 T h d T / Z 4 J W o r w 8 R 6 s J z Z y l F C 3 / b b J i E x 0 5 O F 5 L w h e + C j h m q F s S S S K v x J Q 0 h M d c H w r T z X W Y + q c 6 e / 0 y T C 1 k 7 b u Y r F H f r b v 1 K k w w T R 4 n n f e k q I O / U E s B A i 0 A F A A C A A g A x A 5 w U m I Y y 1 K k A A A A 9 Q A A A B I A A A A A A A A A A A A A A A A A A A A A A E N v b m Z p Z y 9 Q Y W N r Y W d l L n h t b F B L A Q I t A B Q A A g A I A M Q O c F I P y u m r p A A A A O k A A A A T A A A A A A A A A A A A A A A A A P A A A A B b Q 2 9 u d G V u d F 9 U e X B l c 1 0 u e G 1 s U E s B A i 0 A F A A C A A g A x A 5 w U p x O G K L y A g A A N g g A A B M A A A A A A A A A A A A A A A A A 4 Q E A A E Z v c m 1 1 b G F z L 1 N l Y 3 R p b 2 4 x L m 1 Q S w U G A A A A A A M A A w D C A A A A I A U A A A A A E Q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Z m F s c 2 U 8 L 0 Z p c m V 3 Y W x s R W 5 h Y m x l Z D 4 8 L 1 B l c m 1 p c 3 N p b 2 5 M a X N 0 P h Y e A A A A A A A A 9 B 0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V s Y S U y M E d v b 2 d s Z U Z v c m 1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l Z 2 H D p 8 O j b y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U Y W J l b G F f R 2 9 v Z 2 x l R m 9 y b X M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Z W x h I E d v b 2 d s Z U Z v c m 1 z L 0 F 1 d G 9 S Z W 1 v d m V k Q 2 9 s d W 1 u c z E u e 0 R l c 2 N y a c O n w 6 N v I G R v I G V 2 Z W 5 0 b y w w f S Z x d W 9 0 O y w m c X V v d D t T Z W N 0 a W 9 u M S 9 U Y W J l b G E g R 2 9 v Z 2 x l R m 9 y b X M v Q X V 0 b 1 J l b W 9 2 Z W R D b 2 x 1 b W 5 z M S 5 7 V m F s b 3 I g Y W J z b 2 x 1 d G 8 s M X 0 m c X V v d D s s J n F 1 b 3 Q 7 U 2 V j d G l v b j E v V G F i Z W x h I E d v b 2 d s Z U Z v c m 1 z L 0 F 1 d G 9 S Z W 1 v d m V k Q 2 9 s d W 1 u c z E u e 0 R h d G E s M n 0 m c X V v d D s s J n F 1 b 3 Q 7 U 2 V j d G l v b j E v V G F i Z W x h I E d v b 2 d s Z U Z v c m 1 z L 0 F 1 d G 9 S Z W 1 v d m V k Q 2 9 s d W 1 u c z E u e 0 N h c n R l a X J h L D N 9 J n F 1 b 3 Q 7 L C Z x d W 9 0 O 1 N l Y 3 R p b 2 4 x L 1 R h Y m V s Y S B H b 2 9 n b G V G b 3 J t c y 9 B d X R v U m V t b 3 Z l Z E N v b H V t b n M x L n t S Z W N l a X R h I G 9 1 I E R l c 3 B l c 2 E s N H 0 m c X V v d D s s J n F 1 b 3 Q 7 U 2 V j d G l v b j E v V G F i Z W x h I E d v b 2 d s Z U Z v c m 1 z L 0 F 1 d G 9 S Z W 1 v d m V k Q 2 9 s d W 1 u c z E u e 0 N h d G V n b 3 J p Y S w 1 f S Z x d W 9 0 O y w m c X V v d D t T Z W N 0 a W 9 u M S 9 U Y W J l b G E g R 2 9 v Z 2 x l R m 9 y b X M v Q X V 0 b 1 J l b W 9 2 Z W R D b 2 x 1 b W 5 z M S 5 7 V m F s b 3 I g U m V h b C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U Y W J l b G E g R 2 9 v Z 2 x l R m 9 y b X M v Q X V 0 b 1 J l b W 9 2 Z W R D b 2 x 1 b W 5 z M S 5 7 R G V z Y 3 J p w 6 f D o 2 8 g Z G 8 g Z X Z l b n R v L D B 9 J n F 1 b 3 Q 7 L C Z x d W 9 0 O 1 N l Y 3 R p b 2 4 x L 1 R h Y m V s Y S B H b 2 9 n b G V G b 3 J t c y 9 B d X R v U m V t b 3 Z l Z E N v b H V t b n M x L n t W Y W x v c i B h Y n N v b H V 0 b y w x f S Z x d W 9 0 O y w m c X V v d D t T Z W N 0 a W 9 u M S 9 U Y W J l b G E g R 2 9 v Z 2 x l R m 9 y b X M v Q X V 0 b 1 J l b W 9 2 Z W R D b 2 x 1 b W 5 z M S 5 7 R G F 0 Y S w y f S Z x d W 9 0 O y w m c X V v d D t T Z W N 0 a W 9 u M S 9 U Y W J l b G E g R 2 9 v Z 2 x l R m 9 y b X M v Q X V 0 b 1 J l b W 9 2 Z W R D b 2 x 1 b W 5 z M S 5 7 Q 2 F y d G V p c m E s M 3 0 m c X V v d D s s J n F 1 b 3 Q 7 U 2 V j d G l v b j E v V G F i Z W x h I E d v b 2 d s Z U Z v c m 1 z L 0 F 1 d G 9 S Z W 1 v d m V k Q 2 9 s d W 1 u c z E u e 1 J l Y 2 V p d G E g b 3 U g R G V z c G V z Y S w 0 f S Z x d W 9 0 O y w m c X V v d D t T Z W N 0 a W 9 u M S 9 U Y W J l b G E g R 2 9 v Z 2 x l R m 9 y b X M v Q X V 0 b 1 J l b W 9 2 Z W R D b 2 x 1 b W 5 z M S 5 7 Q 2 F 0 Z W d v c m l h L D V 9 J n F 1 b 3 Q 7 L C Z x d W 9 0 O 1 N l Y 3 R p b 2 4 x L 1 R h Y m V s Y S B H b 2 9 n b G V G b 3 J t c y 9 B d X R v U m V t b 3 Z l Z E N v b H V t b n M x L n t W Y W x v c i B S Z W F s L D Z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E Z X N j c m n D p 8 O j b y B k b y B l d m V u d G 8 m c X V v d D s s J n F 1 b 3 Q 7 V m F s b 3 I g Y W J z b 2 x 1 d G 8 m c X V v d D s s J n F 1 b 3 Q 7 R G F 0 Y S Z x d W 9 0 O y w m c X V v d D t D Y X J 0 Z W l y Y S Z x d W 9 0 O y w m c X V v d D t S Z W N l a X R h I G 9 1 I E R l c 3 B l c 2 E m c X V v d D s s J n F 1 b 3 Q 7 Q 2 F 0 Z W d v c m l h J n F 1 b 3 Q 7 L C Z x d W 9 0 O 1 Z h b G 9 y I F J l Y W w m c X V v d D t d I i A v P j x F b n R y e S B U e X B l P S J G a W x s Q 2 9 s d W 1 u V H l w Z X M i I F Z h b H V l P S J z Q m d V S k J n W U d B Q T 0 9 I i A v P j x F b n R y e S B U e X B l P S J G a W x s T G F z d F V w Z G F 0 Z W Q i I F Z h b H V l P S J k M j A y M S 0 w M y 0 x N l Q w N D o 1 M D o x N i 4 w M z k 4 N T A 0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c i I C 8 + P E V u d H J 5 I F R 5 c G U 9 I k F k Z G V k V G 9 E Y X R h T W 9 k Z W w i I F Z h b H V l P S J s M C I g L z 4 8 R W 5 0 c n k g V H l w Z T 0 i U m V j b 3 Z l c n l U Y X J n Z X R T a G V l d C I g V m F s d W U 9 I n N U Y W J s Z S A w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R d W V y e U l E I i B W Y W x 1 Z T 0 i c z A 3 M G Z m Z T Y y L T g 4 Z m E t N D J l N C 0 5 M j d m L T Y 2 Y W J i N G J h M W E 3 Z i I g L z 4 8 L 1 N 0 Y W J s Z U V u d H J p Z X M + P C 9 J d G V t P j x J d G V t P j x J d G V t T G 9 j Y X R p b 2 4 + P E l 0 Z W 1 U e X B l P k Z v c m 1 1 b G E 8 L 0 l 0 Z W 1 U e X B l P j x J d G V t U G F 0 a D 5 T Z W N 0 a W 9 u M S 9 U Y W J l b G E l M j B H b 2 9 n b G V G b 3 J t c y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S U y M E d v b 2 d s Z U Z v c m 1 z L 0 R h d G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J T I w R 2 9 v Z 2 x l R m 9 y b X M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J T I w R 2 9 v Z 2 x l R m 9 y b X M v Q 2 F i Z S V D M y V B N 2 F s a G 9 z J T I w U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Y S U y M E d v b 2 d s Z U Z v c m 1 z L 1 R p c G 8 l M j B B b H R l c m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l M j B H b 2 9 n b G V G b 3 J t c y 9 D b 2 x 1 b m F z J T I w U m V t b 3 Z p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J T I w R 2 9 v Z 2 x l R m 9 y b X M v Q 2 9 s d W 5 h J T I w Q 2 9 u Z G l j a W 9 u Y W w l M j B B Z G l j a W 9 u Y W R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h J T I w R 2 9 v Z 2 x l R m 9 y b X M v Q 2 9 s d W 5 h c y U y M F J l b W 9 2 a W R h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G E l M j B H b 2 9 n b G V G b 3 J t c y 9 D b 2 x 1 b m F z J T I w U m V u b 2 1 l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x v Y 2 F s J T I w J T J C J T I w d 2 V i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H D p 8 O j b y I g L z 4 8 R W 5 0 c n k g V H l w Z T 0 i R m l s b F R h c m d l d C I g V m F s d W U 9 I n N M b 2 N h b F 9 f X 3 d l Y i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M b 2 N h b C A r I H d l Y i 9 B d X R v U m V t b 3 Z l Z E N v b H V t b n M x L n t E Z X N j c m n D p 8 O j b y B k b y B l d m V u d G 8 s M H 0 m c X V v d D s s J n F 1 b 3 Q 7 U 2 V j d G l v b j E v T G 9 j Y W w g K y B 3 Z W I v Q X V 0 b 1 J l b W 9 2 Z W R D b 2 x 1 b W 5 z M S 5 7 V m F s b 3 I g Y W J z b 2 x 1 d G 8 s M X 0 m c X V v d D s s J n F 1 b 3 Q 7 U 2 V j d G l v b j E v T G 9 j Y W w g K y B 3 Z W I v Q X V 0 b 1 J l b W 9 2 Z W R D b 2 x 1 b W 5 z M S 5 7 R G F 0 Y S w y f S Z x d W 9 0 O y w m c X V v d D t T Z W N 0 a W 9 u M S 9 M b 2 N h b C A r I H d l Y i 9 B d X R v U m V t b 3 Z l Z E N v b H V t b n M x L n t D Y X J 0 Z W l y Y S w z f S Z x d W 9 0 O y w m c X V v d D t T Z W N 0 a W 9 u M S 9 M b 2 N h b C A r I H d l Y i 9 B d X R v U m V t b 3 Z l Z E N v b H V t b n M x L n t S Z W N l a X R h I G 9 1 I E R l c 3 B l c 2 E s N H 0 m c X V v d D s s J n F 1 b 3 Q 7 U 2 V j d G l v b j E v T G 9 j Y W w g K y B 3 Z W I v Q X V 0 b 1 J l b W 9 2 Z W R D b 2 x 1 b W 5 z M S 5 7 Q 2 F 0 Z W d v c m l h L D V 9 J n F 1 b 3 Q 7 L C Z x d W 9 0 O 1 N l Y 3 R p b 2 4 x L 0 x v Y 2 F s I C s g d 2 V i L 0 F 1 d G 9 S Z W 1 v d m V k Q 2 9 s d W 1 u c z E u e 1 Z h b G 9 y I F J l Y W w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T G 9 j Y W w g K y B 3 Z W I v Q X V 0 b 1 J l b W 9 2 Z W R D b 2 x 1 b W 5 z M S 5 7 R G V z Y 3 J p w 6 f D o 2 8 g Z G 8 g Z X Z l b n R v L D B 9 J n F 1 b 3 Q 7 L C Z x d W 9 0 O 1 N l Y 3 R p b 2 4 x L 0 x v Y 2 F s I C s g d 2 V i L 0 F 1 d G 9 S Z W 1 v d m V k Q 2 9 s d W 1 u c z E u e 1 Z h b G 9 y I G F i c 2 9 s d X R v L D F 9 J n F 1 b 3 Q 7 L C Z x d W 9 0 O 1 N l Y 3 R p b 2 4 x L 0 x v Y 2 F s I C s g d 2 V i L 0 F 1 d G 9 S Z W 1 v d m V k Q 2 9 s d W 1 u c z E u e 0 R h d G E s M n 0 m c X V v d D s s J n F 1 b 3 Q 7 U 2 V j d G l v b j E v T G 9 j Y W w g K y B 3 Z W I v Q X V 0 b 1 J l b W 9 2 Z W R D b 2 x 1 b W 5 z M S 5 7 Q 2 F y d G V p c m E s M 3 0 m c X V v d D s s J n F 1 b 3 Q 7 U 2 V j d G l v b j E v T G 9 j Y W w g K y B 3 Z W I v Q X V 0 b 1 J l b W 9 2 Z W R D b 2 x 1 b W 5 z M S 5 7 U m V j Z W l 0 Y S B v d S B E Z X N w Z X N h L D R 9 J n F 1 b 3 Q 7 L C Z x d W 9 0 O 1 N l Y 3 R p b 2 4 x L 0 x v Y 2 F s I C s g d 2 V i L 0 F 1 d G 9 S Z W 1 v d m V k Q 2 9 s d W 1 u c z E u e 0 N h d G V n b 3 J p Y S w 1 f S Z x d W 9 0 O y w m c X V v d D t T Z W N 0 a W 9 u M S 9 M b 2 N h b C A r I H d l Y i 9 B d X R v U m V t b 3 Z l Z E N v b H V t b n M x L n t W Y W x v c i B S Z W F s L D Z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E Z X N j c m n D p 8 O j b y B k b y B l d m V u d G 8 m c X V v d D s s J n F 1 b 3 Q 7 V m F s b 3 I g Y W J z b 2 x 1 d G 8 m c X V v d D s s J n F 1 b 3 Q 7 R G F 0 Y S Z x d W 9 0 O y w m c X V v d D t D Y X J 0 Z W l y Y S Z x d W 9 0 O y w m c X V v d D t S Z W N l a X R h I G 9 1 I E R l c 3 B l c 2 E m c X V v d D s s J n F 1 b 3 Q 7 Q 2 F 0 Z W d v c m l h J n F 1 b 3 Q 7 L C Z x d W 9 0 O 1 Z h b G 9 y I F J l Y W w m c X V v d D t d I i A v P j x F b n R y e S B U e X B l P S J G a W x s Q 2 9 s d W 1 u V H l w Z X M i I F Z h b H V l P S J z Q m h F Q U J n W U d F U T 0 9 I i A v P j x F b n R y e S B U e X B l P S J G a W x s T G F z d F V w Z G F 0 Z W Q i I F Z h b H V l P S J k M j A y M S 0 w M y 0 x N l Q w N D o 1 N D o w N y 4 5 O D U 4 N j k w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N T U 0 I i A v P j x F b n R y e S B U e X B l P S J B Z G R l Z F R v R G F 0 Y U 1 v Z G V s I i B W Y W x 1 Z T 0 i b D A i I C 8 + P E V u d H J 5 I F R 5 c G U 9 I l F 1 Z X J 5 S U Q i I F Z h b H V l P S J z O T h h Z T I w M z E t Z m Q y N C 0 0 Z G N k L W J j M W Q t N z k x Y T k 5 M j I x O T F h I i A v P j w v U 3 R h Y m x l R W 5 0 c m l l c z 4 8 L 0 l 0 Z W 0 + P E l 0 Z W 0 + P E l 0 Z W 1 M b 2 N h d G l v b j 4 8 S X R l b V R 5 c G U + R m 9 y b X V s Y T w v S X R l b V R 5 c G U + P E l 0 Z W 1 Q Y X R o P l N l Y 3 R p b 2 4 x L 0 x v Y 2 F s J T I w J T J C J T I w d 2 V i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9 j Y W w l M j A l M k I l M j B 3 Z W I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9 j Y W w l M j A l M k I l M j B 3 Z W I v Q 2 9 u c 3 V s d G E l M j B B Y 3 J l c 2 N l b n R h Z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b 2 N h b C U y M C U y Q i U y M H d l Y i 9 U a X B v J T I w Q W x 0 Z X J h Z G 8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E J r 4 h t Z B N N M g S n y Q + s 9 t t I A A A A A A g A A A A A A E G Y A A A A B A A A g A A A A D o m C o 9 A U x J C J J / V g r f F B q U 5 c K N Q o 9 V o R a + H l 8 g 5 L k 5 U A A A A A D o A A A A A C A A A g A A A A C T B y L x n l j Y 9 l k I s 8 8 8 B 0 V M b i B Y i 1 r H W f V J 3 r U U 6 m B x F Q A A A A u 8 y 3 g X p E I W d j E J L K N E j O H R E 1 V E s 5 l K D O F G r l y y U V z w R u F F G 4 y I D J y o l 9 I E i t H e y x P 6 6 e B V B a 3 k h f 2 G O F Q B M + r l x Y s / D 3 c G 1 W i r C i S 9 O e 0 X l A A A A A l M + h 2 3 T t Q o 5 / 2 K x g L n B R 3 f W y b E x Q z C Z h Q / d H G f 8 5 s p I r 2 8 M / C O / / u e T b 9 I C z Z s b n X f m J D 1 p E a M o P / j w e 0 S X t S A = = < / D a t a M a s h u p > 
</file>

<file path=customXml/itemProps1.xml><?xml version="1.0" encoding="utf-8"?>
<ds:datastoreItem xmlns:ds="http://schemas.openxmlformats.org/officeDocument/2006/customXml" ds:itemID="{1CA9CC9B-1F68-49B2-B8E6-875666B526C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11</vt:i4>
      </vt:variant>
      <vt:variant>
        <vt:lpstr>Intervalos Nomeados</vt:lpstr>
      </vt:variant>
      <vt:variant>
        <vt:i4>44</vt:i4>
      </vt:variant>
    </vt:vector>
  </HeadingPairs>
  <TitlesOfParts>
    <vt:vector size="55" baseType="lpstr">
      <vt:lpstr>Home</vt:lpstr>
      <vt:lpstr>Web</vt:lpstr>
      <vt:lpstr>Local + web</vt:lpstr>
      <vt:lpstr>dados</vt:lpstr>
      <vt:lpstr>Saldo</vt:lpstr>
      <vt:lpstr>Geral</vt:lpstr>
      <vt:lpstr>Receitas</vt:lpstr>
      <vt:lpstr>Despesas</vt:lpstr>
      <vt:lpstr>Mensal</vt:lpstr>
      <vt:lpstr>Dados - aleatórios</vt:lpstr>
      <vt:lpstr>Listas</vt:lpstr>
      <vt:lpstr>Mensal!CCCF</vt:lpstr>
      <vt:lpstr>Receitas!CCCF</vt:lpstr>
      <vt:lpstr>CCCF</vt:lpstr>
      <vt:lpstr>Mensal!ccfff</vt:lpstr>
      <vt:lpstr>Receitas!ccfff</vt:lpstr>
      <vt:lpstr>Saldo!ccfff</vt:lpstr>
      <vt:lpstr>ccfff</vt:lpstr>
      <vt:lpstr>CVDV</vt:lpstr>
      <vt:lpstr>Mensal!fdsfsdsfd</vt:lpstr>
      <vt:lpstr>Receitas!fdsfsdsfd</vt:lpstr>
      <vt:lpstr>Saldo!fdsfsdsfd</vt:lpstr>
      <vt:lpstr>fdsfsdsfd</vt:lpstr>
      <vt:lpstr>FSF</vt:lpstr>
      <vt:lpstr>Despesas!lstCarteiras</vt:lpstr>
      <vt:lpstr>Geral!lstCarteiras</vt:lpstr>
      <vt:lpstr>Mensal!lstCarteiras</vt:lpstr>
      <vt:lpstr>Receitas!lstCarteiras</vt:lpstr>
      <vt:lpstr>Saldo!lstCarteiras</vt:lpstr>
      <vt:lpstr>lstCarteiras</vt:lpstr>
      <vt:lpstr>Despesas!lstCategorias</vt:lpstr>
      <vt:lpstr>Geral!lstCategorias</vt:lpstr>
      <vt:lpstr>Mensal!lstCategorias</vt:lpstr>
      <vt:lpstr>Receitas!lstCategorias</vt:lpstr>
      <vt:lpstr>Saldo!lstCategorias</vt:lpstr>
      <vt:lpstr>lstCategorias</vt:lpstr>
      <vt:lpstr>Despesas!lstTipo</vt:lpstr>
      <vt:lpstr>Geral!lstTipo</vt:lpstr>
      <vt:lpstr>Mensal!lstTipo</vt:lpstr>
      <vt:lpstr>Receitas!lstTipo</vt:lpstr>
      <vt:lpstr>Saldo!lstTipo</vt:lpstr>
      <vt:lpstr>lstTipo</vt:lpstr>
      <vt:lpstr>x</vt:lpstr>
      <vt:lpstr>xs</vt:lpstr>
      <vt:lpstr>xsx</vt:lpstr>
      <vt:lpstr>Mensal!XXX</vt:lpstr>
      <vt:lpstr>Receitas!XXX</vt:lpstr>
      <vt:lpstr>XXX</vt:lpstr>
      <vt:lpstr>Mensal!xxxxxxx</vt:lpstr>
      <vt:lpstr>Receitas!xxxxxxx</vt:lpstr>
      <vt:lpstr>Saldo!xxxxxxx</vt:lpstr>
      <vt:lpstr>xxxxxxx</vt:lpstr>
      <vt:lpstr>Mensal!YYY</vt:lpstr>
      <vt:lpstr>Receitas!YYY</vt:lpstr>
      <vt:lpstr>YYY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Mateus Moratelli</dc:creator>
  <cp:lastModifiedBy>Mateus Moratelli</cp:lastModifiedBy>
  <dcterms:created xsi:type="dcterms:W3CDTF">2021-02-17T23:49:22Z</dcterms:created>
  <dcterms:modified xsi:type="dcterms:W3CDTF">2021-05-27T23:08:09Z</dcterms:modified>
</cp:coreProperties>
</file>